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8"/>
  <workbookPr/>
  <mc:AlternateContent xmlns:mc="http://schemas.openxmlformats.org/markup-compatibility/2006">
    <mc:Choice Requires="x15">
      <x15ac:absPath xmlns:x15ac="http://schemas.microsoft.com/office/spreadsheetml/2010/11/ac" url="/Users/xanderkoenen/Desktop/"/>
    </mc:Choice>
  </mc:AlternateContent>
  <xr:revisionPtr revIDLastSave="0" documentId="13_ncr:1_{6BE9DE74-C5A6-8348-956B-9A757FD08800}" xr6:coauthVersionLast="47" xr6:coauthVersionMax="47" xr10:uidLastSave="{00000000-0000-0000-0000-000000000000}"/>
  <bookViews>
    <workbookView xWindow="1620" yWindow="1560" windowWidth="27900" windowHeight="17400" xr2:uid="{00000000-000D-0000-FFFF-FFFF00000000}"/>
  </bookViews>
  <sheets>
    <sheet name="Rekentool" sheetId="1" r:id="rId1"/>
    <sheet name="Calulation" sheetId="4" r:id="rId2"/>
    <sheet name="&gt;&gt;&gt;&gt;&gt;&gt;" sheetId="6" r:id="rId3"/>
    <sheet name="Werknemer" sheetId="2" r:id="rId4"/>
    <sheet name="Werkgever" sheetId="3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" i="1" l="1"/>
  <c r="E7" i="1"/>
  <c r="B3" i="4"/>
  <c r="B7" i="4" s="1"/>
  <c r="C18" i="4"/>
  <c r="D18" i="4" s="1"/>
  <c r="B5" i="4" l="1" a="1"/>
  <c r="B5" i="4" s="1"/>
  <c r="C15" i="4" s="1"/>
  <c r="B2" i="4"/>
  <c r="C2" i="4" s="1"/>
  <c r="B14" i="4"/>
  <c r="C14" i="4"/>
  <c r="B25" i="4"/>
  <c r="D14" i="1" s="1"/>
  <c r="C3" i="4"/>
  <c r="C16" i="4" s="1"/>
  <c r="C17" i="4" s="1"/>
  <c r="C25" i="4" l="1"/>
  <c r="E14" i="1" s="1"/>
  <c r="D14" i="4"/>
  <c r="C19" i="4"/>
  <c r="B16" i="4"/>
  <c r="B17" i="4" s="1"/>
  <c r="B6" i="4"/>
  <c r="B4" i="4" a="1"/>
  <c r="B4" i="4" s="1"/>
  <c r="B15" i="4" s="1"/>
  <c r="B19" i="4" s="1"/>
  <c r="D2" i="4"/>
  <c r="D3" i="4"/>
  <c r="B10" i="4" l="1" a="1"/>
  <c r="B10" i="4" s="1"/>
  <c r="C20" i="4" s="1"/>
  <c r="B11" i="4" a="1"/>
  <c r="B11" i="4" s="1"/>
  <c r="C21" i="4" s="1"/>
  <c r="B9" i="4" a="1"/>
  <c r="B9" i="4" s="1"/>
  <c r="B21" i="4" s="1"/>
  <c r="B8" i="4" a="1"/>
  <c r="B8" i="4" s="1"/>
  <c r="B20" i="4" s="1"/>
  <c r="B22" i="4" s="1"/>
  <c r="B28" i="4"/>
  <c r="D15" i="4"/>
  <c r="D16" i="4"/>
  <c r="D17" i="4"/>
  <c r="D28" i="4" l="1"/>
  <c r="B33" i="4"/>
  <c r="D15" i="1" s="1"/>
  <c r="D21" i="4"/>
  <c r="B34" i="4"/>
  <c r="D16" i="1" s="1"/>
  <c r="B29" i="4"/>
  <c r="C22" i="4"/>
  <c r="D22" i="4" s="1"/>
  <c r="D20" i="4"/>
  <c r="D19" i="4"/>
  <c r="C28" i="4"/>
  <c r="D21" i="1" l="1"/>
  <c r="D24" i="1" s="1"/>
  <c r="D17" i="1"/>
  <c r="G17" i="1" s="1"/>
  <c r="C33" i="4"/>
  <c r="E15" i="1" s="1"/>
  <c r="C34" i="4"/>
  <c r="E16" i="1" s="1"/>
  <c r="D34" i="4"/>
  <c r="G16" i="1" s="1"/>
  <c r="D33" i="4"/>
  <c r="G15" i="1" s="1"/>
  <c r="B35" i="4"/>
  <c r="B30" i="4"/>
  <c r="D29" i="4"/>
  <c r="C29" i="4"/>
  <c r="G21" i="1" l="1"/>
  <c r="C19" i="1" s="1"/>
  <c r="C35" i="4"/>
  <c r="E17" i="1" s="1"/>
  <c r="D30" i="4"/>
  <c r="D35" i="4"/>
  <c r="C3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<sst xmlns="http://schemas.openxmlformats.org/spreadsheetml/2006/main" count="85" uniqueCount="75">
  <si>
    <t>Value</t>
  </si>
  <si>
    <t>%</t>
  </si>
  <si>
    <t>Lower bound (annual €)</t>
  </si>
  <si>
    <t>Upper bound (annual €)</t>
  </si>
  <si>
    <t>Rate (%)</t>
  </si>
  <si>
    <t>Employer cost rate (%)</t>
  </si>
  <si>
    <t>Label</t>
  </si>
  <si>
    <t>Annual gross (without swap)</t>
  </si>
  <si>
    <t>Annual gross (with swap)</t>
  </si>
  <si>
    <t>Annual tax (without)</t>
  </si>
  <si>
    <t>Annual tax (with)</t>
  </si>
  <si>
    <t>Marginal employee rate (without)</t>
  </si>
  <si>
    <t>Marginal employee rate (with)</t>
  </si>
  <si>
    <t>Annual employer on-cost (with, incl. vacation pay)</t>
  </si>
  <si>
    <t>Category</t>
  </si>
  <si>
    <t>Difference (€)</t>
  </si>
  <si>
    <t>Gross salary (per month)</t>
  </si>
  <si>
    <t>Net salary (per month)</t>
  </si>
  <si>
    <t>Vacation pay gross (annual)</t>
  </si>
  <si>
    <t>Vacation pay net (annual)</t>
  </si>
  <si>
    <t>Babysitting credit (per month)</t>
  </si>
  <si>
    <t>0</t>
  </si>
  <si>
    <t>Net disposable total (per month)</t>
  </si>
  <si>
    <t>Employer on-cost (per month)</t>
  </si>
  <si>
    <t>Total employer cost (per month)</t>
  </si>
  <si>
    <t>Total joint benefit (per month)</t>
  </si>
  <si>
    <t>Per month (€)</t>
  </si>
  <si>
    <t>Per year (€)</t>
  </si>
  <si>
    <t>Benefit / saving (%)</t>
  </si>
  <si>
    <t>Vacation pay</t>
  </si>
  <si>
    <t>Incl. vacation pay</t>
  </si>
  <si>
    <t>With credit (€)</t>
  </si>
  <si>
    <t>Without credit (€)</t>
  </si>
  <si>
    <t xml:space="preserve">Babysitting credit </t>
  </si>
  <si>
    <t xml:space="preserve">Net employee benefit </t>
  </si>
  <si>
    <t xml:space="preserve">Employer saving </t>
  </si>
  <si>
    <t>DGA</t>
  </si>
  <si>
    <t>1. DGA’s met lage lasten (0–5%)</t>
  </si>
  <si>
    <t>2. gewone werknemers (20–25%)</t>
  </si>
  <si>
    <r>
      <rPr>
        <b/>
        <sz val="11"/>
        <color theme="1"/>
        <rFont val="Calibri"/>
        <family val="2"/>
        <scheme val="minor"/>
      </rPr>
      <t>Employee</t>
    </r>
    <r>
      <rPr>
        <sz val="11"/>
        <color theme="1"/>
        <rFont val="Calibri"/>
        <family val="2"/>
        <scheme val="minor"/>
      </rPr>
      <t xml:space="preserve"> - Annual employer on-cost (without, incl. vacation pay)</t>
    </r>
  </si>
  <si>
    <r>
      <rPr>
        <b/>
        <sz val="11"/>
        <color theme="1"/>
        <rFont val="Calibri"/>
        <family val="2"/>
        <scheme val="minor"/>
      </rPr>
      <t>DGA</t>
    </r>
    <r>
      <rPr>
        <sz val="11"/>
        <color theme="1"/>
        <rFont val="Calibri"/>
        <family val="2"/>
        <scheme val="minor"/>
      </rPr>
      <t xml:space="preserve"> - Annual employer on-cost (without, incl. vacation pay)</t>
    </r>
  </si>
  <si>
    <t>DGA on-cost (per month)</t>
  </si>
  <si>
    <t>DGA Employer cost rate (%)</t>
  </si>
  <si>
    <t>DGA employer on-cost (with, incl. vacation pay)</t>
  </si>
  <si>
    <t xml:space="preserve">Employer costs saving </t>
  </si>
  <si>
    <t>Employee</t>
  </si>
  <si>
    <t>Jaarlijks</t>
  </si>
  <si>
    <t>Maandelijks</t>
  </si>
  <si>
    <t>Voorbeeld: Oppastarief € 12 p.u. wordt</t>
  </si>
  <si>
    <t xml:space="preserve">Je betaalt netto </t>
  </si>
  <si>
    <t>Totaal voordeel</t>
  </si>
  <si>
    <t>Percentage</t>
  </si>
  <si>
    <t>-</t>
  </si>
  <si>
    <t>Omschrijving</t>
  </si>
  <si>
    <t xml:space="preserve">Brutoloon </t>
  </si>
  <si>
    <t xml:space="preserve">Oppas tegoed </t>
  </si>
  <si>
    <t>Vakantie toeslag (%)</t>
  </si>
  <si>
    <t>Speciale belasting tarief voor vakantiegeld (%)</t>
  </si>
  <si>
    <t xml:space="preserve">Werknemers </t>
  </si>
  <si>
    <t>Hoger 'bijzonder tarief' voor vakantiegeld</t>
  </si>
  <si>
    <t>Bedrag uitruilen via het cafetariamodel [bruto &gt; netto]</t>
  </si>
  <si>
    <t xml:space="preserve">Cafetariamodel  </t>
  </si>
  <si>
    <t xml:space="preserve">Bruto / Netto uitruil </t>
  </si>
  <si>
    <t>Uitruil via brutoloon</t>
  </si>
  <si>
    <t>Netto Oppas tegoed via Charly Cares</t>
  </si>
  <si>
    <t>Toelichting</t>
  </si>
  <si>
    <t>loonheffingen en premies</t>
  </si>
  <si>
    <t>Membership Charly Cares</t>
  </si>
  <si>
    <t>Optioneel: Werknemersbijdrage</t>
  </si>
  <si>
    <t>Zorgverzekeringswet (Zvw) werkgeversbijdrage (0% - 6%)</t>
  </si>
  <si>
    <t>Voordeel incl. Membership</t>
  </si>
  <si>
    <t>Maandelijk</t>
  </si>
  <si>
    <t>Exclusief omzetbelasting</t>
  </si>
  <si>
    <t xml:space="preserve">Werknemers - inhoudingen voordeel </t>
  </si>
  <si>
    <t>Werkgevers - kosten voordeel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</si>
</sst>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€&quot;\ * #,##0.00_);_(&quot;€&quot;\ * \(#,##0.00\);_(&quot;€&quot;\ * &quot;-&quot;??_);_(@_)"/>
    <numFmt numFmtId="164" formatCode="\€\ #,##0.00"/>
    <numFmt numFmtId="165" formatCode="0.0%"/>
  </numFmts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name val="Calibri (Hoofdtekst)"/>
    </font>
    <font>
      <sz val="11"/>
      <name val="Calibri (Hoofdtekst)"/>
    </font>
    <font>
      <sz val="3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DDDDD"/>
      </left>
      <right/>
      <top style="thin">
        <color rgb="FFDDDDDD"/>
      </top>
      <bottom style="thin">
        <color rgb="FFDDDDDD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74">
    <xf numFmtId="0" fontId="0" fillId="0" borderId="0" xfId="0"/>
    <xf numFmtId="0" fontId="4" fillId="2" borderId="0" xfId="0" applyFont="1" applyFill="1"/>
    <xf numFmtId="0" fontId="0" fillId="0" borderId="1" xfId="0" applyBorder="1"/>
    <xf numFmtId="10" fontId="0" fillId="0" borderId="1" xfId="0" applyNumberFormat="1" applyBorder="1"/>
    <xf numFmtId="0" fontId="7" fillId="0" borderId="0" xfId="0" applyFont="1"/>
    <xf numFmtId="0" fontId="3" fillId="0" borderId="0" xfId="0" applyFont="1"/>
    <xf numFmtId="9" fontId="6" fillId="6" borderId="0" xfId="1" applyFont="1" applyFill="1"/>
    <xf numFmtId="0" fontId="7" fillId="5" borderId="0" xfId="0" applyFont="1" applyFill="1"/>
    <xf numFmtId="164" fontId="7" fillId="5" borderId="0" xfId="0" applyNumberFormat="1" applyFont="1" applyFill="1"/>
    <xf numFmtId="9" fontId="7" fillId="5" borderId="0" xfId="1" applyFont="1" applyFill="1"/>
    <xf numFmtId="0" fontId="0" fillId="4" borderId="0" xfId="0" applyFill="1"/>
    <xf numFmtId="0" fontId="0" fillId="6" borderId="0" xfId="0" applyFill="1"/>
    <xf numFmtId="164" fontId="0" fillId="6" borderId="0" xfId="0" applyNumberFormat="1" applyFill="1"/>
    <xf numFmtId="9" fontId="0" fillId="6" borderId="0" xfId="1" applyFont="1" applyFill="1"/>
    <xf numFmtId="0" fontId="7" fillId="6" borderId="0" xfId="0" applyFont="1" applyFill="1"/>
    <xf numFmtId="164" fontId="7" fillId="6" borderId="0" xfId="0" applyNumberFormat="1" applyFont="1" applyFill="1"/>
    <xf numFmtId="9" fontId="7" fillId="6" borderId="0" xfId="1" applyFont="1" applyFill="1"/>
    <xf numFmtId="0" fontId="8" fillId="6" borderId="0" xfId="0" applyFont="1" applyFill="1"/>
    <xf numFmtId="164" fontId="6" fillId="6" borderId="0" xfId="0" applyNumberFormat="1" applyFont="1" applyFill="1"/>
    <xf numFmtId="10" fontId="0" fillId="6" borderId="0" xfId="0" applyNumberFormat="1" applyFill="1"/>
    <xf numFmtId="0" fontId="3" fillId="6" borderId="0" xfId="0" applyFont="1" applyFill="1"/>
    <xf numFmtId="0" fontId="4" fillId="7" borderId="0" xfId="0" applyFont="1" applyFill="1"/>
    <xf numFmtId="0" fontId="0" fillId="7" borderId="0" xfId="0" applyFill="1"/>
    <xf numFmtId="164" fontId="7" fillId="7" borderId="0" xfId="0" applyNumberFormat="1" applyFont="1" applyFill="1" applyAlignment="1">
      <alignment horizontal="right"/>
    </xf>
    <xf numFmtId="164" fontId="4" fillId="7" borderId="0" xfId="0" applyNumberFormat="1" applyFont="1" applyFill="1" applyAlignment="1">
      <alignment horizontal="right"/>
    </xf>
    <xf numFmtId="0" fontId="4" fillId="7" borderId="0" xfId="0" applyFont="1" applyFill="1" applyAlignment="1">
      <alignment horizontal="right"/>
    </xf>
    <xf numFmtId="0" fontId="7" fillId="7" borderId="0" xfId="0" applyFont="1" applyFill="1" applyAlignment="1">
      <alignment horizontal="right"/>
    </xf>
    <xf numFmtId="0" fontId="4" fillId="7" borderId="0" xfId="0" applyFont="1" applyFill="1" applyAlignment="1">
      <alignment horizontal="left"/>
    </xf>
    <xf numFmtId="0" fontId="9" fillId="6" borderId="0" xfId="0" applyFont="1" applyFill="1"/>
    <xf numFmtId="164" fontId="9" fillId="6" borderId="0" xfId="0" applyNumberFormat="1" applyFont="1" applyFill="1"/>
    <xf numFmtId="9" fontId="10" fillId="6" borderId="0" xfId="1" applyFont="1" applyFill="1"/>
    <xf numFmtId="0" fontId="0" fillId="0" borderId="3" xfId="0" applyBorder="1"/>
    <xf numFmtId="10" fontId="7" fillId="4" borderId="2" xfId="0" applyNumberFormat="1" applyFont="1" applyFill="1" applyBorder="1" applyAlignment="1">
      <alignment horizontal="center"/>
    </xf>
    <xf numFmtId="164" fontId="6" fillId="3" borderId="0" xfId="0" applyNumberFormat="1" applyFont="1" applyFill="1"/>
    <xf numFmtId="9" fontId="6" fillId="3" borderId="0" xfId="1" applyFont="1" applyFill="1"/>
    <xf numFmtId="164" fontId="2" fillId="6" borderId="0" xfId="0" applyNumberFormat="1" applyFont="1" applyFill="1"/>
    <xf numFmtId="0" fontId="11" fillId="6" borderId="0" xfId="0" applyFont="1" applyFill="1"/>
    <xf numFmtId="44" fontId="0" fillId="6" borderId="0" xfId="0" applyNumberFormat="1" applyFill="1"/>
    <xf numFmtId="0" fontId="15" fillId="6" borderId="0" xfId="0" applyFont="1" applyFill="1"/>
    <xf numFmtId="44" fontId="7" fillId="6" borderId="0" xfId="0" applyNumberFormat="1" applyFont="1" applyFill="1"/>
    <xf numFmtId="0" fontId="4" fillId="6" borderId="0" xfId="0" applyFont="1" applyFill="1"/>
    <xf numFmtId="165" fontId="0" fillId="6" borderId="0" xfId="0" applyNumberFormat="1" applyFill="1"/>
    <xf numFmtId="0" fontId="16" fillId="6" borderId="0" xfId="0" applyFont="1" applyFill="1"/>
    <xf numFmtId="44" fontId="16" fillId="6" borderId="0" xfId="0" applyNumberFormat="1" applyFont="1" applyFill="1"/>
    <xf numFmtId="44" fontId="17" fillId="6" borderId="0" xfId="0" applyNumberFormat="1" applyFont="1" applyFill="1"/>
    <xf numFmtId="0" fontId="14" fillId="6" borderId="0" xfId="0" applyFont="1" applyFill="1"/>
    <xf numFmtId="0" fontId="15" fillId="6" borderId="0" xfId="0" applyFont="1" applyFill="1" applyAlignment="1">
      <alignment horizontal="right"/>
    </xf>
    <xf numFmtId="0" fontId="19" fillId="6" borderId="0" xfId="0" applyFont="1" applyFill="1"/>
    <xf numFmtId="0" fontId="14" fillId="7" borderId="0" xfId="0" applyFont="1" applyFill="1"/>
    <xf numFmtId="0" fontId="0" fillId="6" borderId="0" xfId="0" applyFill="1" applyAlignment="1">
      <alignment horizontal="center"/>
    </xf>
    <xf numFmtId="0" fontId="4" fillId="7" borderId="0" xfId="0" applyFont="1" applyFill="1" applyAlignment="1">
      <alignment horizontal="center"/>
    </xf>
    <xf numFmtId="0" fontId="15" fillId="6" borderId="0" xfId="0" applyFont="1" applyFill="1" applyAlignment="1">
      <alignment horizontal="center"/>
    </xf>
    <xf numFmtId="165" fontId="0" fillId="6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Alignment="1">
      <alignment vertical="center"/>
    </xf>
    <xf numFmtId="165" fontId="0" fillId="6" borderId="0" xfId="0" applyNumberFormat="1" applyFill="1" applyAlignment="1">
      <alignment horizontal="left"/>
    </xf>
    <xf numFmtId="44" fontId="0" fillId="4" borderId="2" xfId="0" applyNumberFormat="1" applyFill="1" applyBorder="1"/>
    <xf numFmtId="0" fontId="1" fillId="6" borderId="0" xfId="0" quotePrefix="1" applyFont="1" applyFill="1"/>
    <xf numFmtId="0" fontId="1" fillId="6" borderId="0" xfId="0" applyFont="1" applyFill="1"/>
    <xf numFmtId="0" fontId="13" fillId="6" borderId="0" xfId="0" applyFont="1" applyFill="1" applyAlignment="1">
      <alignment horizontal="right"/>
    </xf>
    <xf numFmtId="0" fontId="7" fillId="6" borderId="0" xfId="0" applyFont="1" applyFill="1" applyAlignment="1">
      <alignment vertical="center"/>
    </xf>
    <xf numFmtId="0" fontId="20" fillId="7" borderId="0" xfId="0" applyFont="1" applyFill="1"/>
    <xf numFmtId="0" fontId="21" fillId="8" borderId="0" xfId="0" applyFont="1" applyFill="1"/>
    <xf numFmtId="0" fontId="21" fillId="8" borderId="0" xfId="0" applyFont="1" applyFill="1" applyAlignment="1">
      <alignment vertical="top"/>
    </xf>
    <xf numFmtId="0" fontId="4" fillId="6" borderId="0" xfId="0" applyFont="1" applyFill="1" applyAlignment="1">
      <alignment horizontal="right"/>
    </xf>
    <xf numFmtId="0" fontId="4" fillId="6" borderId="0" xfId="0" applyFont="1" applyFill="1" applyAlignment="1">
      <alignment horizontal="center"/>
    </xf>
    <xf numFmtId="0" fontId="20" fillId="8" borderId="0" xfId="0" applyFont="1" applyFill="1"/>
    <xf numFmtId="0" fontId="18" fillId="6" borderId="0" xfId="0" applyFont="1" applyFill="1" applyAlignment="1">
      <alignment horizontal="left"/>
    </xf>
    <xf numFmtId="0" fontId="22" fillId="6" borderId="0" xfId="0" applyFont="1" applyFill="1"/>
    <xf numFmtId="0" fontId="14" fillId="9" borderId="0" xfId="0" applyFont="1" applyFill="1" applyAlignment="1">
      <alignment vertical="center"/>
    </xf>
    <xf numFmtId="0" fontId="14" fillId="9" borderId="0" xfId="0" applyFont="1" applyFill="1" applyAlignment="1">
      <alignment horizontal="right" vertical="center"/>
    </xf>
    <xf numFmtId="0" fontId="12" fillId="9" borderId="0" xfId="0" applyFont="1" applyFill="1" applyAlignment="1">
      <alignment horizontal="right" vertical="center"/>
    </xf>
    <xf numFmtId="0" fontId="14" fillId="9" borderId="0" xfId="0" applyFont="1" applyFill="1" applyAlignment="1">
      <alignment horizontal="center" vertical="center"/>
    </xf>
    <xf numFmtId="0" fontId="20" fillId="8" borderId="0" xfId="0" applyFont="1" applyFill="1" applyAlignment="1">
      <alignment vertical="center"/>
    </xf>
  </cellXfs>
  <cellStyles count="2">
    <cellStyle name="Procent" xfId="1" builtinId="5"/>
    <cellStyle name="Standa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M184"/>
  <sheetViews>
    <sheetView tabSelected="1" zoomScale="125" zoomScaleNormal="125" workbookViewId="0">
      <selection activeCell="D21" sqref="D21"/>
    </sheetView>
  </sheetViews>
  <sheetFormatPr baseColWidth="10" defaultColWidth="8.83203125" defaultRowHeight="15" x14ac:dyDescent="0.2"/>
  <cols>
    <col min="1" max="1" width="3.5" customWidth="1"/>
    <col min="2" max="2" width="31.83203125" customWidth="1"/>
    <col min="3" max="3" width="8.5" customWidth="1"/>
    <col min="4" max="5" width="18.83203125" customWidth="1"/>
    <col min="6" max="6" width="4.6640625" bestFit="1" customWidth="1"/>
    <col min="7" max="7" width="19.5" style="53" customWidth="1"/>
    <col min="8" max="8" width="127.1640625" bestFit="1" customWidth="1"/>
  </cols>
  <sheetData>
    <row r="1" spans="1:39" x14ac:dyDescent="0.2">
      <c r="A1" s="11"/>
      <c r="B1" s="11"/>
      <c r="C1" s="11"/>
      <c r="D1" s="11"/>
      <c r="E1" s="11"/>
      <c r="F1" s="11"/>
      <c r="G1" s="49"/>
      <c r="H1" s="11"/>
    </row>
    <row r="2" spans="1:39" ht="52" customHeight="1" x14ac:dyDescent="0.45">
      <c r="A2" s="11"/>
      <c r="B2" s="47" t="s">
        <v>61</v>
      </c>
      <c r="C2" s="11"/>
      <c r="D2" s="68" t="s">
        <v>36</v>
      </c>
      <c r="E2" s="11"/>
      <c r="F2" s="11"/>
      <c r="H2" s="67" t="s">
        <v>62</v>
      </c>
    </row>
    <row r="3" spans="1:39" x14ac:dyDescent="0.2">
      <c r="A3" s="11"/>
      <c r="B3" s="11"/>
      <c r="C3" s="11"/>
      <c r="D3" s="11"/>
      <c r="E3" s="11"/>
      <c r="F3" s="11"/>
      <c r="G3" s="49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</row>
    <row r="4" spans="1:39" s="4" customFormat="1" x14ac:dyDescent="0.2">
      <c r="A4" s="14"/>
      <c r="B4" s="21" t="s">
        <v>53</v>
      </c>
      <c r="C4" s="21"/>
      <c r="D4" s="25" t="s">
        <v>71</v>
      </c>
      <c r="E4" s="25" t="s">
        <v>46</v>
      </c>
      <c r="F4" s="48"/>
      <c r="G4" s="50"/>
      <c r="H4" s="61" t="s">
        <v>65</v>
      </c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</row>
    <row r="5" spans="1:39" s="4" customFormat="1" ht="12" customHeight="1" x14ac:dyDescent="0.2">
      <c r="A5" s="14"/>
      <c r="B5" s="40"/>
      <c r="C5" s="40"/>
      <c r="D5" s="64"/>
      <c r="E5" s="64"/>
      <c r="F5" s="45"/>
      <c r="G5" s="65"/>
      <c r="H5" s="66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</row>
    <row r="6" spans="1:39" x14ac:dyDescent="0.2">
      <c r="A6" s="11"/>
      <c r="B6" s="11" t="s">
        <v>54</v>
      </c>
      <c r="C6" s="11"/>
      <c r="D6" s="56">
        <v>6500</v>
      </c>
      <c r="E6" s="37">
        <f>(D6*12) *(1+ E8)</f>
        <v>84240</v>
      </c>
      <c r="F6" s="38"/>
      <c r="G6" s="49"/>
      <c r="H6" s="62" t="s">
        <v>58</v>
      </c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</row>
    <row r="7" spans="1:39" x14ac:dyDescent="0.2">
      <c r="A7" s="11"/>
      <c r="B7" s="11" t="s">
        <v>55</v>
      </c>
      <c r="C7" s="11"/>
      <c r="D7" s="56">
        <v>200</v>
      </c>
      <c r="E7" s="37">
        <f>D7*12</f>
        <v>2400</v>
      </c>
      <c r="F7" s="38"/>
      <c r="G7" s="49"/>
      <c r="H7" s="62" t="s">
        <v>60</v>
      </c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</row>
    <row r="8" spans="1:39" hidden="1" x14ac:dyDescent="0.2">
      <c r="A8" s="11"/>
      <c r="B8" s="11" t="s">
        <v>56</v>
      </c>
      <c r="C8" s="11"/>
      <c r="D8" s="11"/>
      <c r="E8" s="41">
        <v>0.08</v>
      </c>
      <c r="F8" s="38"/>
      <c r="G8" s="49" t="s">
        <v>1</v>
      </c>
      <c r="H8" s="62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</row>
    <row r="9" spans="1:39" hidden="1" x14ac:dyDescent="0.2">
      <c r="A9" s="11"/>
      <c r="B9" s="11" t="s">
        <v>57</v>
      </c>
      <c r="C9" s="11"/>
      <c r="D9" s="11"/>
      <c r="E9" s="41">
        <v>0.45</v>
      </c>
      <c r="F9" s="38"/>
      <c r="G9" s="49" t="s">
        <v>1</v>
      </c>
      <c r="H9" s="62" t="s">
        <v>59</v>
      </c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</row>
    <row r="10" spans="1:39" x14ac:dyDescent="0.2">
      <c r="A10" s="11"/>
      <c r="B10" s="42" t="s">
        <v>68</v>
      </c>
      <c r="C10" s="11"/>
      <c r="D10" s="56">
        <v>0</v>
      </c>
      <c r="E10" s="41"/>
      <c r="F10" s="38"/>
      <c r="G10" s="49"/>
      <c r="H10" s="62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</row>
    <row r="11" spans="1:39" ht="60" customHeight="1" x14ac:dyDescent="0.2">
      <c r="A11" s="11"/>
      <c r="B11" s="11"/>
      <c r="C11" s="11"/>
      <c r="D11" s="11"/>
      <c r="E11" s="11"/>
      <c r="F11" s="11"/>
      <c r="G11" s="49"/>
      <c r="H11" s="62"/>
      <c r="I11" s="11"/>
      <c r="J11" s="11"/>
      <c r="K11" s="11"/>
      <c r="L11" s="11"/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</row>
    <row r="12" spans="1:39" s="54" customFormat="1" ht="20" customHeight="1" x14ac:dyDescent="0.2">
      <c r="A12" s="60"/>
      <c r="B12" s="69" t="s">
        <v>53</v>
      </c>
      <c r="C12" s="69"/>
      <c r="D12" s="70" t="s">
        <v>47</v>
      </c>
      <c r="E12" s="70" t="s">
        <v>46</v>
      </c>
      <c r="F12" s="71"/>
      <c r="G12" s="72" t="s">
        <v>51</v>
      </c>
      <c r="H12" s="73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  <c r="AE12" s="60"/>
      <c r="AF12" s="60"/>
      <c r="AG12" s="60"/>
      <c r="AH12" s="60"/>
      <c r="AI12" s="60"/>
      <c r="AJ12" s="60"/>
      <c r="AK12" s="60"/>
      <c r="AL12" s="60"/>
      <c r="AM12" s="60"/>
    </row>
    <row r="13" spans="1:39" ht="12" customHeight="1" x14ac:dyDescent="0.2">
      <c r="A13" s="11"/>
      <c r="B13" s="45"/>
      <c r="C13" s="45"/>
      <c r="D13" s="46"/>
      <c r="E13" s="46"/>
      <c r="F13" s="59"/>
      <c r="G13" s="51"/>
      <c r="H13" s="62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</row>
    <row r="14" spans="1:39" ht="16" x14ac:dyDescent="0.2">
      <c r="A14" s="11"/>
      <c r="B14" s="11" t="s">
        <v>63</v>
      </c>
      <c r="C14" s="11"/>
      <c r="D14" s="37">
        <f>Calulation!B25</f>
        <v>200</v>
      </c>
      <c r="E14" s="37">
        <f>Calulation!C25</f>
        <v>2400</v>
      </c>
      <c r="F14" s="58"/>
      <c r="G14" s="52"/>
      <c r="H14" s="62" t="s">
        <v>64</v>
      </c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</row>
    <row r="15" spans="1:39" ht="16" x14ac:dyDescent="0.2">
      <c r="A15" s="11"/>
      <c r="B15" s="11" t="s">
        <v>73</v>
      </c>
      <c r="C15" s="11"/>
      <c r="D15" s="37">
        <f>Calulation!B33</f>
        <v>90.199999999999818</v>
      </c>
      <c r="E15" s="37">
        <f>Calulation!C33</f>
        <v>1082.3999999999978</v>
      </c>
      <c r="F15" s="57" t="s">
        <v>52</v>
      </c>
      <c r="G15" s="52">
        <f>Calulation!D33</f>
        <v>0.45099999999999907</v>
      </c>
      <c r="H15" s="62" t="s">
        <v>66</v>
      </c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</row>
    <row r="16" spans="1:39" ht="19" x14ac:dyDescent="0.35">
      <c r="A16" s="11"/>
      <c r="B16" s="11" t="s">
        <v>74</v>
      </c>
      <c r="C16" s="11"/>
      <c r="D16" s="44">
        <f>Calulation!B34</f>
        <v>9.7199999999999704</v>
      </c>
      <c r="E16" s="44">
        <f>Calulation!C34</f>
        <v>116.63999999999965</v>
      </c>
      <c r="F16" s="57" t="s">
        <v>52</v>
      </c>
      <c r="G16" s="52">
        <f>Calulation!D34</f>
        <v>4.8599999999999852E-2</v>
      </c>
      <c r="H16" s="63" t="s">
        <v>69</v>
      </c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</row>
    <row r="17" spans="1:39" ht="16" x14ac:dyDescent="0.2">
      <c r="A17" s="11"/>
      <c r="B17" s="14" t="s">
        <v>49</v>
      </c>
      <c r="C17" s="14"/>
      <c r="D17" s="39">
        <f>D14-D15-D16</f>
        <v>100.08000000000021</v>
      </c>
      <c r="E17" s="39">
        <f>Calulation!C35</f>
        <v>1199.0399999999975</v>
      </c>
      <c r="F17" s="58"/>
      <c r="G17" s="52">
        <f>D17/D14</f>
        <v>0.50040000000000107</v>
      </c>
      <c r="H17" s="62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ht="16" x14ac:dyDescent="0.2">
      <c r="A18" s="11"/>
      <c r="B18" s="11"/>
      <c r="C18" s="11"/>
      <c r="D18" s="11"/>
      <c r="E18" s="11"/>
      <c r="F18" s="58"/>
      <c r="G18" s="49"/>
      <c r="H18" s="62"/>
      <c r="I18" s="11"/>
      <c r="J18" s="11"/>
      <c r="K18" s="14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</row>
    <row r="19" spans="1:39" ht="16" x14ac:dyDescent="0.2">
      <c r="A19" s="11"/>
      <c r="B19" s="42" t="s">
        <v>48</v>
      </c>
      <c r="C19" s="43">
        <f>12 * (1 -G21)</f>
        <v>6.0048000000000128</v>
      </c>
      <c r="D19" s="43"/>
      <c r="E19" s="11"/>
      <c r="F19" s="58"/>
      <c r="G19" s="49"/>
      <c r="H19" s="62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</row>
    <row r="20" spans="1:39" ht="16" x14ac:dyDescent="0.2">
      <c r="A20" s="11"/>
      <c r="B20" s="42"/>
      <c r="C20" s="43"/>
      <c r="D20" s="43"/>
      <c r="E20" s="11"/>
      <c r="F20" s="58"/>
      <c r="G20" s="49"/>
      <c r="H20" s="62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</row>
    <row r="21" spans="1:39" ht="16" x14ac:dyDescent="0.2">
      <c r="A21" s="11"/>
      <c r="B21" s="14" t="s">
        <v>50</v>
      </c>
      <c r="C21" s="14"/>
      <c r="D21" s="39">
        <f>D15+D16</f>
        <v>99.919999999999789</v>
      </c>
      <c r="E21" s="14"/>
      <c r="F21" s="58"/>
      <c r="G21" s="52">
        <f>D21/D14</f>
        <v>0.49959999999999893</v>
      </c>
      <c r="H21" s="62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</row>
    <row r="22" spans="1:39" ht="4" customHeight="1" x14ac:dyDescent="0.2">
      <c r="A22" s="11"/>
      <c r="B22" s="14"/>
      <c r="C22" s="14"/>
      <c r="D22" s="39"/>
      <c r="E22" s="14"/>
      <c r="F22" s="58"/>
      <c r="G22" s="55"/>
      <c r="H22" s="62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</row>
    <row r="23" spans="1:39" ht="19" x14ac:dyDescent="0.35">
      <c r="A23" s="11"/>
      <c r="B23" s="11" t="s">
        <v>67</v>
      </c>
      <c r="C23" s="11"/>
      <c r="D23" s="44">
        <v>13.99</v>
      </c>
      <c r="E23" s="11"/>
      <c r="F23" s="57" t="s">
        <v>52</v>
      </c>
      <c r="G23" s="49"/>
      <c r="H23" s="62" t="s">
        <v>72</v>
      </c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</row>
    <row r="24" spans="1:39" x14ac:dyDescent="0.2">
      <c r="A24" s="11"/>
      <c r="B24" s="11" t="s">
        <v>70</v>
      </c>
      <c r="C24" s="11"/>
      <c r="D24" s="37">
        <f>D21-D23</f>
        <v>85.929999999999794</v>
      </c>
      <c r="E24" s="11"/>
      <c r="F24" s="11"/>
      <c r="G24" s="49"/>
      <c r="H24" s="62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</row>
    <row r="25" spans="1:39" x14ac:dyDescent="0.2">
      <c r="A25" s="11"/>
      <c r="B25" s="11"/>
      <c r="C25" s="11"/>
      <c r="D25" s="11"/>
      <c r="E25" s="11"/>
      <c r="F25" s="11"/>
      <c r="G25" s="49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</row>
    <row r="26" spans="1:39" x14ac:dyDescent="0.2">
      <c r="A26" s="11"/>
      <c r="B26" s="11"/>
      <c r="C26" s="11"/>
      <c r="D26" s="11"/>
      <c r="E26" s="11"/>
      <c r="F26" s="11"/>
      <c r="G26" s="49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</row>
    <row r="27" spans="1:39" x14ac:dyDescent="0.2">
      <c r="A27" s="11"/>
      <c r="B27" s="11"/>
      <c r="C27" s="11"/>
      <c r="D27" s="11"/>
      <c r="E27" s="11"/>
      <c r="F27" s="11"/>
      <c r="G27" s="49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</row>
    <row r="28" spans="1:39" x14ac:dyDescent="0.2">
      <c r="A28" s="11"/>
      <c r="B28" s="11"/>
      <c r="C28" s="11"/>
      <c r="D28" s="11"/>
      <c r="E28" s="11"/>
      <c r="F28" s="11"/>
      <c r="G28" s="49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</row>
    <row r="29" spans="1:39" x14ac:dyDescent="0.2">
      <c r="A29" s="11"/>
      <c r="B29" s="11"/>
      <c r="C29" s="11"/>
      <c r="D29" s="11"/>
      <c r="E29" s="11"/>
      <c r="F29" s="11"/>
      <c r="G29" s="49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  <c r="AF29" s="11"/>
      <c r="AG29" s="11"/>
      <c r="AH29" s="11"/>
      <c r="AI29" s="11"/>
      <c r="AJ29" s="11"/>
      <c r="AK29" s="11"/>
      <c r="AL29" s="11"/>
      <c r="AM29" s="11"/>
    </row>
    <row r="30" spans="1:39" x14ac:dyDescent="0.2">
      <c r="A30" s="11"/>
      <c r="B30" s="11"/>
      <c r="C30" s="11"/>
      <c r="D30" s="11"/>
      <c r="E30" s="11"/>
      <c r="F30" s="11"/>
      <c r="G30" s="49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</row>
    <row r="31" spans="1:39" x14ac:dyDescent="0.2">
      <c r="A31" s="11"/>
      <c r="B31" s="11"/>
      <c r="C31" s="11"/>
      <c r="D31" s="11"/>
      <c r="E31" s="11"/>
      <c r="F31" s="11"/>
      <c r="G31" s="49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</row>
    <row r="32" spans="1:39" x14ac:dyDescent="0.2">
      <c r="A32" s="11"/>
      <c r="B32" s="11"/>
      <c r="C32" s="11"/>
      <c r="D32" s="11"/>
      <c r="E32" s="11"/>
      <c r="F32" s="11"/>
      <c r="G32" s="49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</row>
    <row r="33" spans="1:39" x14ac:dyDescent="0.2">
      <c r="A33" s="11"/>
      <c r="B33" s="11"/>
      <c r="C33" s="11"/>
      <c r="D33" s="11"/>
      <c r="E33" s="11"/>
      <c r="F33" s="11"/>
      <c r="G33" s="49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/>
      <c r="AI33" s="11"/>
      <c r="AJ33" s="11"/>
      <c r="AK33" s="11"/>
      <c r="AL33" s="11"/>
      <c r="AM33" s="11"/>
    </row>
    <row r="34" spans="1:39" x14ac:dyDescent="0.2">
      <c r="A34" s="11"/>
      <c r="B34" s="11"/>
      <c r="C34" s="11"/>
      <c r="D34" s="11"/>
      <c r="E34" s="11"/>
      <c r="F34" s="11"/>
      <c r="G34" s="49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</row>
    <row r="35" spans="1:39" x14ac:dyDescent="0.2">
      <c r="A35" s="11"/>
      <c r="B35" s="11"/>
      <c r="C35" s="11"/>
      <c r="D35" s="11"/>
      <c r="E35" s="11"/>
      <c r="F35" s="11"/>
      <c r="G35" s="49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  <c r="AF35" s="11"/>
      <c r="AG35" s="11"/>
      <c r="AH35" s="11"/>
      <c r="AI35" s="11"/>
      <c r="AJ35" s="11"/>
      <c r="AK35" s="11"/>
      <c r="AL35" s="11"/>
      <c r="AM35" s="11"/>
    </row>
    <row r="36" spans="1:39" x14ac:dyDescent="0.2">
      <c r="A36" s="11"/>
      <c r="B36" s="11"/>
      <c r="C36" s="11"/>
      <c r="D36" s="11"/>
      <c r="E36" s="11"/>
      <c r="F36" s="11"/>
      <c r="G36" s="49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  <c r="AF36" s="11"/>
      <c r="AG36" s="11"/>
      <c r="AH36" s="11"/>
      <c r="AI36" s="11"/>
      <c r="AJ36" s="11"/>
      <c r="AK36" s="11"/>
      <c r="AL36" s="11"/>
      <c r="AM36" s="11"/>
    </row>
    <row r="37" spans="1:39" x14ac:dyDescent="0.2">
      <c r="A37" s="11"/>
      <c r="B37" s="11"/>
      <c r="C37" s="11"/>
      <c r="D37" s="11"/>
      <c r="E37" s="11"/>
      <c r="F37" s="11"/>
      <c r="G37" s="49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  <c r="AF37" s="11"/>
      <c r="AG37" s="11"/>
      <c r="AH37" s="11"/>
      <c r="AI37" s="11"/>
      <c r="AJ37" s="11"/>
      <c r="AK37" s="11"/>
      <c r="AL37" s="11"/>
      <c r="AM37" s="11"/>
    </row>
    <row r="38" spans="1:39" x14ac:dyDescent="0.2">
      <c r="A38" s="11"/>
      <c r="B38" s="11"/>
      <c r="C38" s="11"/>
      <c r="D38" s="11"/>
      <c r="E38" s="11"/>
      <c r="F38" s="11"/>
      <c r="G38" s="49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  <c r="AF38" s="11"/>
      <c r="AG38" s="11"/>
      <c r="AH38" s="11"/>
      <c r="AI38" s="11"/>
      <c r="AJ38" s="11"/>
      <c r="AK38" s="11"/>
      <c r="AL38" s="11"/>
      <c r="AM38" s="11"/>
    </row>
    <row r="39" spans="1:39" x14ac:dyDescent="0.2">
      <c r="A39" s="11"/>
      <c r="B39" s="11"/>
      <c r="C39" s="11"/>
      <c r="D39" s="11"/>
      <c r="E39" s="11"/>
      <c r="F39" s="11"/>
      <c r="G39" s="49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</row>
    <row r="40" spans="1:39" x14ac:dyDescent="0.2">
      <c r="A40" s="11"/>
      <c r="B40" s="11"/>
      <c r="C40" s="11"/>
      <c r="D40" s="11"/>
      <c r="E40" s="11"/>
      <c r="F40" s="11"/>
      <c r="G40" s="49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  <c r="AF40" s="11"/>
      <c r="AG40" s="11"/>
      <c r="AH40" s="11"/>
      <c r="AI40" s="11"/>
      <c r="AJ40" s="11"/>
      <c r="AK40" s="11"/>
      <c r="AL40" s="11"/>
      <c r="AM40" s="11"/>
    </row>
    <row r="41" spans="1:39" x14ac:dyDescent="0.2">
      <c r="A41" s="11"/>
      <c r="B41" s="11"/>
      <c r="C41" s="11"/>
      <c r="D41" s="11"/>
      <c r="E41" s="11"/>
      <c r="F41" s="11"/>
      <c r="G41" s="49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  <c r="AF41" s="11"/>
      <c r="AG41" s="11"/>
      <c r="AH41" s="11"/>
      <c r="AI41" s="11"/>
      <c r="AJ41" s="11"/>
      <c r="AK41" s="11"/>
      <c r="AL41" s="11"/>
      <c r="AM41" s="11"/>
    </row>
    <row r="42" spans="1:39" x14ac:dyDescent="0.2">
      <c r="A42" s="11"/>
      <c r="B42" s="11"/>
      <c r="C42" s="11"/>
      <c r="D42" s="11"/>
      <c r="E42" s="11"/>
      <c r="F42" s="11"/>
      <c r="G42" s="49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</row>
    <row r="43" spans="1:39" x14ac:dyDescent="0.2">
      <c r="A43" s="11"/>
      <c r="B43" s="11"/>
      <c r="C43" s="11"/>
      <c r="D43" s="11"/>
      <c r="E43" s="11"/>
      <c r="F43" s="11"/>
      <c r="G43" s="49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</row>
    <row r="44" spans="1:39" x14ac:dyDescent="0.2">
      <c r="A44" s="11"/>
      <c r="B44" s="11"/>
      <c r="C44" s="11"/>
      <c r="D44" s="11"/>
      <c r="E44" s="11"/>
      <c r="F44" s="11"/>
      <c r="G44" s="49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</row>
    <row r="45" spans="1:39" x14ac:dyDescent="0.2">
      <c r="A45" s="11"/>
      <c r="B45" s="11"/>
      <c r="C45" s="11"/>
      <c r="D45" s="11"/>
      <c r="E45" s="11"/>
      <c r="F45" s="11"/>
      <c r="G45" s="49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</row>
    <row r="46" spans="1:39" x14ac:dyDescent="0.2">
      <c r="A46" s="11"/>
      <c r="B46" s="11"/>
      <c r="C46" s="11"/>
      <c r="D46" s="11"/>
      <c r="E46" s="11"/>
      <c r="F46" s="11"/>
      <c r="G46" s="49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</row>
    <row r="47" spans="1:39" x14ac:dyDescent="0.2">
      <c r="A47" s="11"/>
      <c r="B47" s="11"/>
      <c r="C47" s="11"/>
      <c r="D47" s="11"/>
      <c r="E47" s="11"/>
      <c r="F47" s="11"/>
      <c r="G47" s="49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</row>
    <row r="48" spans="1:39" x14ac:dyDescent="0.2">
      <c r="A48" s="11"/>
      <c r="B48" s="11"/>
      <c r="C48" s="11"/>
      <c r="D48" s="11"/>
      <c r="E48" s="11"/>
      <c r="F48" s="11"/>
      <c r="G48" s="49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</row>
    <row r="49" spans="1:39" x14ac:dyDescent="0.2">
      <c r="A49" s="11"/>
      <c r="B49" s="11"/>
      <c r="C49" s="11"/>
      <c r="D49" s="11"/>
      <c r="E49" s="11"/>
      <c r="F49" s="11"/>
      <c r="G49" s="49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</row>
    <row r="50" spans="1:39" x14ac:dyDescent="0.2">
      <c r="A50" s="11"/>
      <c r="B50" s="11"/>
      <c r="C50" s="11"/>
      <c r="D50" s="11"/>
      <c r="E50" s="11"/>
      <c r="F50" s="11"/>
      <c r="G50" s="49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</row>
    <row r="51" spans="1:39" x14ac:dyDescent="0.2">
      <c r="A51" s="11"/>
      <c r="B51" s="11"/>
      <c r="C51" s="11"/>
      <c r="D51" s="11"/>
      <c r="E51" s="11"/>
      <c r="F51" s="11"/>
      <c r="G51" s="49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</row>
    <row r="52" spans="1:39" x14ac:dyDescent="0.2">
      <c r="A52" s="11"/>
      <c r="B52" s="11"/>
      <c r="C52" s="11"/>
      <c r="D52" s="11"/>
      <c r="E52" s="11"/>
      <c r="F52" s="11"/>
      <c r="G52" s="49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</row>
    <row r="53" spans="1:39" x14ac:dyDescent="0.2">
      <c r="A53" s="11"/>
      <c r="B53" s="11"/>
      <c r="C53" s="11"/>
      <c r="D53" s="11"/>
      <c r="E53" s="11"/>
      <c r="F53" s="11"/>
      <c r="G53" s="49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</row>
    <row r="54" spans="1:39" x14ac:dyDescent="0.2">
      <c r="A54" s="11"/>
      <c r="B54" s="11"/>
      <c r="C54" s="11"/>
      <c r="D54" s="11"/>
      <c r="E54" s="11"/>
      <c r="F54" s="11"/>
      <c r="G54" s="49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</row>
    <row r="55" spans="1:39" x14ac:dyDescent="0.2">
      <c r="A55" s="11"/>
      <c r="B55" s="11"/>
      <c r="C55" s="11"/>
      <c r="D55" s="11"/>
      <c r="E55" s="11"/>
      <c r="F55" s="11"/>
      <c r="G55" s="49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</row>
    <row r="56" spans="1:39" x14ac:dyDescent="0.2">
      <c r="A56" s="11"/>
      <c r="B56" s="11"/>
      <c r="C56" s="11"/>
      <c r="D56" s="11"/>
      <c r="E56" s="11"/>
      <c r="F56" s="11"/>
      <c r="G56" s="49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</row>
    <row r="57" spans="1:39" x14ac:dyDescent="0.2">
      <c r="A57" s="11"/>
      <c r="B57" s="11"/>
      <c r="C57" s="11"/>
      <c r="D57" s="11"/>
      <c r="E57" s="11"/>
      <c r="F57" s="11"/>
      <c r="G57" s="49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  <c r="AF57" s="11"/>
      <c r="AG57" s="11"/>
      <c r="AH57" s="11"/>
      <c r="AI57" s="11"/>
      <c r="AJ57" s="11"/>
      <c r="AK57" s="11"/>
      <c r="AL57" s="11"/>
      <c r="AM57" s="11"/>
    </row>
    <row r="58" spans="1:39" x14ac:dyDescent="0.2">
      <c r="A58" s="11"/>
      <c r="B58" s="11"/>
      <c r="C58" s="11"/>
      <c r="D58" s="11"/>
      <c r="E58" s="11"/>
      <c r="F58" s="11"/>
      <c r="G58" s="49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</row>
    <row r="59" spans="1:39" x14ac:dyDescent="0.2">
      <c r="A59" s="11"/>
      <c r="B59" s="11"/>
      <c r="C59" s="11"/>
      <c r="D59" s="11"/>
      <c r="E59" s="11"/>
      <c r="F59" s="11"/>
      <c r="G59" s="49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</row>
    <row r="60" spans="1:39" x14ac:dyDescent="0.2">
      <c r="A60" s="11"/>
      <c r="B60" s="11"/>
      <c r="C60" s="11"/>
      <c r="D60" s="11"/>
      <c r="E60" s="11"/>
      <c r="F60" s="11"/>
      <c r="G60" s="49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</row>
    <row r="61" spans="1:39" x14ac:dyDescent="0.2">
      <c r="A61" s="11"/>
      <c r="B61" s="11"/>
      <c r="C61" s="11"/>
      <c r="D61" s="11"/>
      <c r="E61" s="11"/>
      <c r="F61" s="11"/>
      <c r="G61" s="49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</row>
    <row r="62" spans="1:39" x14ac:dyDescent="0.2">
      <c r="A62" s="11"/>
      <c r="B62" s="11"/>
      <c r="C62" s="11"/>
      <c r="D62" s="11"/>
      <c r="E62" s="11"/>
      <c r="F62" s="11"/>
      <c r="G62" s="49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</row>
    <row r="63" spans="1:39" x14ac:dyDescent="0.2">
      <c r="A63" s="11"/>
      <c r="B63" s="11"/>
      <c r="C63" s="11"/>
      <c r="D63" s="11"/>
      <c r="E63" s="11"/>
      <c r="F63" s="11"/>
      <c r="G63" s="49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</row>
    <row r="64" spans="1:39" x14ac:dyDescent="0.2">
      <c r="A64" s="11"/>
      <c r="B64" s="11"/>
      <c r="C64" s="11"/>
      <c r="D64" s="11"/>
      <c r="E64" s="11"/>
      <c r="F64" s="11"/>
      <c r="G64" s="49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</row>
    <row r="65" spans="1:39" x14ac:dyDescent="0.2">
      <c r="A65" s="11"/>
      <c r="B65" s="11"/>
      <c r="C65" s="11"/>
      <c r="D65" s="11"/>
      <c r="E65" s="11"/>
      <c r="F65" s="11"/>
      <c r="G65" s="49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</row>
    <row r="66" spans="1:39" x14ac:dyDescent="0.2">
      <c r="A66" s="11"/>
      <c r="B66" s="11"/>
      <c r="C66" s="11"/>
      <c r="D66" s="11"/>
      <c r="E66" s="11"/>
      <c r="F66" s="11"/>
      <c r="G66" s="49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  <c r="AF66" s="11"/>
      <c r="AG66" s="11"/>
      <c r="AH66" s="11"/>
      <c r="AI66" s="11"/>
      <c r="AJ66" s="11"/>
      <c r="AK66" s="11"/>
      <c r="AL66" s="11"/>
      <c r="AM66" s="11"/>
    </row>
    <row r="67" spans="1:39" x14ac:dyDescent="0.2">
      <c r="A67" s="11"/>
      <c r="B67" s="11"/>
      <c r="C67" s="11"/>
      <c r="D67" s="11"/>
      <c r="E67" s="11"/>
      <c r="F67" s="11"/>
      <c r="G67" s="49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/>
      <c r="AM67" s="11"/>
    </row>
    <row r="68" spans="1:39" x14ac:dyDescent="0.2">
      <c r="A68" s="11"/>
      <c r="B68" s="11"/>
      <c r="C68" s="11"/>
      <c r="D68" s="11"/>
      <c r="E68" s="11"/>
      <c r="F68" s="11"/>
      <c r="G68" s="49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  <c r="AK68" s="11"/>
      <c r="AL68" s="11"/>
      <c r="AM68" s="11"/>
    </row>
    <row r="69" spans="1:39" x14ac:dyDescent="0.2">
      <c r="A69" s="11"/>
      <c r="B69" s="11"/>
      <c r="C69" s="11"/>
      <c r="D69" s="11"/>
      <c r="E69" s="11"/>
      <c r="F69" s="11"/>
      <c r="G69" s="49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  <c r="AF69" s="11"/>
      <c r="AG69" s="11"/>
      <c r="AH69" s="11"/>
      <c r="AI69" s="11"/>
      <c r="AJ69" s="11"/>
      <c r="AK69" s="11"/>
      <c r="AL69" s="11"/>
      <c r="AM69" s="11"/>
    </row>
    <row r="70" spans="1:39" x14ac:dyDescent="0.2">
      <c r="A70" s="11"/>
      <c r="B70" s="11"/>
      <c r="C70" s="11"/>
      <c r="D70" s="11"/>
      <c r="E70" s="11"/>
      <c r="F70" s="11"/>
      <c r="G70" s="49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  <c r="AF70" s="11"/>
      <c r="AG70" s="11"/>
      <c r="AH70" s="11"/>
      <c r="AI70" s="11"/>
      <c r="AJ70" s="11"/>
      <c r="AK70" s="11"/>
      <c r="AL70" s="11"/>
      <c r="AM70" s="11"/>
    </row>
    <row r="71" spans="1:39" x14ac:dyDescent="0.2">
      <c r="A71" s="11"/>
      <c r="B71" s="11"/>
      <c r="C71" s="11"/>
      <c r="D71" s="11"/>
      <c r="E71" s="11"/>
      <c r="F71" s="11"/>
      <c r="G71" s="49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</row>
    <row r="72" spans="1:39" x14ac:dyDescent="0.2">
      <c r="A72" s="11"/>
      <c r="B72" s="11"/>
      <c r="C72" s="11"/>
      <c r="D72" s="11"/>
      <c r="E72" s="11"/>
      <c r="F72" s="11"/>
      <c r="G72" s="49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  <c r="AF72" s="11"/>
      <c r="AG72" s="11"/>
      <c r="AH72" s="11"/>
      <c r="AI72" s="11"/>
      <c r="AJ72" s="11"/>
      <c r="AK72" s="11"/>
      <c r="AL72" s="11"/>
      <c r="AM72" s="11"/>
    </row>
    <row r="73" spans="1:39" x14ac:dyDescent="0.2">
      <c r="A73" s="11"/>
      <c r="B73" s="11"/>
      <c r="C73" s="11"/>
      <c r="D73" s="11"/>
      <c r="E73" s="11"/>
      <c r="F73" s="11"/>
      <c r="G73" s="49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  <c r="AF73" s="11"/>
      <c r="AG73" s="11"/>
      <c r="AH73" s="11"/>
      <c r="AI73" s="11"/>
      <c r="AJ73" s="11"/>
      <c r="AK73" s="11"/>
      <c r="AL73" s="11"/>
      <c r="AM73" s="11"/>
    </row>
    <row r="74" spans="1:39" x14ac:dyDescent="0.2">
      <c r="A74" s="11"/>
      <c r="B74" s="11"/>
      <c r="C74" s="11"/>
      <c r="D74" s="11"/>
      <c r="E74" s="11"/>
      <c r="F74" s="11"/>
      <c r="G74" s="49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</row>
    <row r="75" spans="1:39" x14ac:dyDescent="0.2">
      <c r="A75" s="11"/>
      <c r="B75" s="11"/>
      <c r="C75" s="11"/>
      <c r="D75" s="11"/>
      <c r="E75" s="11"/>
      <c r="F75" s="11"/>
      <c r="G75" s="49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  <c r="AF75" s="11"/>
      <c r="AG75" s="11"/>
      <c r="AH75" s="11"/>
      <c r="AI75" s="11"/>
      <c r="AJ75" s="11"/>
      <c r="AK75" s="11"/>
      <c r="AL75" s="11"/>
      <c r="AM75" s="11"/>
    </row>
    <row r="76" spans="1:39" x14ac:dyDescent="0.2">
      <c r="A76" s="11"/>
      <c r="B76" s="11"/>
      <c r="C76" s="11"/>
      <c r="D76" s="11"/>
      <c r="E76" s="11"/>
      <c r="F76" s="11"/>
      <c r="G76" s="49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  <c r="AK76" s="11"/>
      <c r="AL76" s="11"/>
      <c r="AM76" s="11"/>
    </row>
    <row r="77" spans="1:39" x14ac:dyDescent="0.2">
      <c r="A77" s="11"/>
      <c r="B77" s="11"/>
      <c r="C77" s="11"/>
      <c r="D77" s="11"/>
      <c r="E77" s="11"/>
      <c r="F77" s="11"/>
      <c r="G77" s="49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  <c r="AF77" s="11"/>
      <c r="AG77" s="11"/>
      <c r="AH77" s="11"/>
      <c r="AI77" s="11"/>
      <c r="AJ77" s="11"/>
      <c r="AK77" s="11"/>
      <c r="AL77" s="11"/>
      <c r="AM77" s="11"/>
    </row>
    <row r="78" spans="1:39" x14ac:dyDescent="0.2">
      <c r="A78" s="11"/>
      <c r="B78" s="11"/>
      <c r="C78" s="11"/>
      <c r="D78" s="11"/>
      <c r="E78" s="11"/>
      <c r="F78" s="11"/>
      <c r="G78" s="49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  <c r="AF78" s="11"/>
      <c r="AG78" s="11"/>
      <c r="AH78" s="11"/>
      <c r="AI78" s="11"/>
      <c r="AJ78" s="11"/>
      <c r="AK78" s="11"/>
      <c r="AL78" s="11"/>
      <c r="AM78" s="11"/>
    </row>
    <row r="79" spans="1:39" x14ac:dyDescent="0.2">
      <c r="A79" s="11"/>
      <c r="B79" s="11"/>
      <c r="C79" s="11"/>
      <c r="D79" s="11"/>
      <c r="E79" s="11"/>
      <c r="F79" s="11"/>
      <c r="G79" s="49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  <c r="AF79" s="11"/>
      <c r="AG79" s="11"/>
      <c r="AH79" s="11"/>
      <c r="AI79" s="11"/>
      <c r="AJ79" s="11"/>
      <c r="AK79" s="11"/>
      <c r="AL79" s="11"/>
      <c r="AM79" s="11"/>
    </row>
    <row r="80" spans="1:39" x14ac:dyDescent="0.2">
      <c r="A80" s="11"/>
      <c r="B80" s="11"/>
      <c r="C80" s="11"/>
      <c r="D80" s="11"/>
      <c r="E80" s="11"/>
      <c r="F80" s="11"/>
      <c r="G80" s="49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  <c r="AF80" s="11"/>
      <c r="AG80" s="11"/>
      <c r="AH80" s="11"/>
      <c r="AI80" s="11"/>
      <c r="AJ80" s="11"/>
      <c r="AK80" s="11"/>
      <c r="AL80" s="11"/>
      <c r="AM80" s="11"/>
    </row>
    <row r="81" spans="1:39" x14ac:dyDescent="0.2">
      <c r="A81" s="11"/>
      <c r="B81" s="11"/>
      <c r="C81" s="11"/>
      <c r="D81" s="11"/>
      <c r="E81" s="11"/>
      <c r="F81" s="11"/>
      <c r="G81" s="49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1"/>
      <c r="AH81" s="11"/>
      <c r="AI81" s="11"/>
      <c r="AJ81" s="11"/>
      <c r="AK81" s="11"/>
      <c r="AL81" s="11"/>
      <c r="AM81" s="11"/>
    </row>
    <row r="82" spans="1:39" x14ac:dyDescent="0.2">
      <c r="A82" s="11"/>
      <c r="B82" s="11"/>
      <c r="C82" s="11"/>
      <c r="D82" s="11"/>
      <c r="E82" s="11"/>
      <c r="F82" s="11"/>
      <c r="G82" s="49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1"/>
      <c r="AH82" s="11"/>
      <c r="AI82" s="11"/>
      <c r="AJ82" s="11"/>
      <c r="AK82" s="11"/>
      <c r="AL82" s="11"/>
      <c r="AM82" s="11"/>
    </row>
    <row r="83" spans="1:39" x14ac:dyDescent="0.2">
      <c r="A83" s="11"/>
      <c r="B83" s="11"/>
      <c r="C83" s="11"/>
      <c r="D83" s="11"/>
      <c r="E83" s="11"/>
      <c r="F83" s="11"/>
      <c r="G83" s="49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</row>
    <row r="84" spans="1:39" x14ac:dyDescent="0.2">
      <c r="A84" s="11"/>
      <c r="B84" s="11"/>
      <c r="C84" s="11"/>
      <c r="D84" s="11"/>
      <c r="E84" s="11"/>
      <c r="F84" s="11"/>
      <c r="G84" s="49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  <c r="AF84" s="11"/>
      <c r="AG84" s="11"/>
      <c r="AH84" s="11"/>
      <c r="AI84" s="11"/>
      <c r="AJ84" s="11"/>
      <c r="AK84" s="11"/>
      <c r="AL84" s="11"/>
      <c r="AM84" s="11"/>
    </row>
    <row r="85" spans="1:39" x14ac:dyDescent="0.2">
      <c r="A85" s="11"/>
      <c r="B85" s="11"/>
      <c r="C85" s="11"/>
      <c r="D85" s="11"/>
      <c r="E85" s="11"/>
      <c r="F85" s="11"/>
      <c r="G85" s="49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</row>
    <row r="86" spans="1:39" x14ac:dyDescent="0.2">
      <c r="A86" s="11"/>
      <c r="B86" s="11"/>
      <c r="C86" s="11"/>
      <c r="D86" s="11"/>
      <c r="E86" s="11"/>
      <c r="F86" s="11"/>
      <c r="G86" s="49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  <c r="AF86" s="11"/>
      <c r="AG86" s="11"/>
      <c r="AH86" s="11"/>
      <c r="AI86" s="11"/>
      <c r="AJ86" s="11"/>
      <c r="AK86" s="11"/>
      <c r="AL86" s="11"/>
      <c r="AM86" s="11"/>
    </row>
    <row r="87" spans="1:39" x14ac:dyDescent="0.2">
      <c r="A87" s="11"/>
      <c r="B87" s="11"/>
      <c r="C87" s="11"/>
      <c r="D87" s="11"/>
      <c r="E87" s="11"/>
      <c r="F87" s="11"/>
      <c r="G87" s="49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  <c r="AF87" s="11"/>
      <c r="AG87" s="11"/>
      <c r="AH87" s="11"/>
      <c r="AI87" s="11"/>
      <c r="AJ87" s="11"/>
      <c r="AK87" s="11"/>
      <c r="AL87" s="11"/>
      <c r="AM87" s="11"/>
    </row>
    <row r="88" spans="1:39" x14ac:dyDescent="0.2">
      <c r="A88" s="11"/>
      <c r="B88" s="11"/>
      <c r="C88" s="11"/>
      <c r="D88" s="11"/>
      <c r="E88" s="11"/>
      <c r="F88" s="11"/>
      <c r="G88" s="49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1"/>
      <c r="AH88" s="11"/>
      <c r="AI88" s="11"/>
      <c r="AJ88" s="11"/>
      <c r="AK88" s="11"/>
      <c r="AL88" s="11"/>
      <c r="AM88" s="11"/>
    </row>
    <row r="89" spans="1:39" x14ac:dyDescent="0.2">
      <c r="A89" s="11"/>
      <c r="B89" s="11"/>
      <c r="C89" s="11"/>
      <c r="D89" s="11"/>
      <c r="E89" s="11"/>
      <c r="F89" s="11"/>
      <c r="G89" s="49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  <c r="AF89" s="11"/>
      <c r="AG89" s="11"/>
      <c r="AH89" s="11"/>
      <c r="AI89" s="11"/>
      <c r="AJ89" s="11"/>
      <c r="AK89" s="11"/>
      <c r="AL89" s="11"/>
      <c r="AM89" s="11"/>
    </row>
    <row r="90" spans="1:39" x14ac:dyDescent="0.2">
      <c r="A90" s="11"/>
      <c r="B90" s="11"/>
      <c r="C90" s="11"/>
      <c r="D90" s="11"/>
      <c r="E90" s="11"/>
      <c r="F90" s="11"/>
      <c r="G90" s="49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</row>
    <row r="91" spans="1:39" x14ac:dyDescent="0.2">
      <c r="A91" s="11"/>
      <c r="B91" s="11"/>
      <c r="C91" s="11"/>
      <c r="D91" s="11"/>
      <c r="E91" s="11"/>
      <c r="F91" s="11"/>
      <c r="G91" s="49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1"/>
      <c r="AH91" s="11"/>
      <c r="AI91" s="11"/>
      <c r="AJ91" s="11"/>
      <c r="AK91" s="11"/>
      <c r="AL91" s="11"/>
      <c r="AM91" s="11"/>
    </row>
    <row r="92" spans="1:39" x14ac:dyDescent="0.2">
      <c r="A92" s="11"/>
      <c r="B92" s="11"/>
      <c r="C92" s="11"/>
      <c r="D92" s="11"/>
      <c r="E92" s="11"/>
      <c r="F92" s="11"/>
      <c r="G92" s="49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1"/>
      <c r="AH92" s="11"/>
      <c r="AI92" s="11"/>
      <c r="AJ92" s="11"/>
      <c r="AK92" s="11"/>
      <c r="AL92" s="11"/>
      <c r="AM92" s="11"/>
    </row>
    <row r="93" spans="1:39" x14ac:dyDescent="0.2">
      <c r="A93" s="11"/>
      <c r="B93" s="11"/>
      <c r="C93" s="11"/>
      <c r="D93" s="11"/>
      <c r="E93" s="11"/>
      <c r="F93" s="11"/>
      <c r="G93" s="49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</row>
    <row r="94" spans="1:39" x14ac:dyDescent="0.2">
      <c r="A94" s="11"/>
      <c r="B94" s="11"/>
      <c r="C94" s="11"/>
      <c r="D94" s="11"/>
      <c r="E94" s="11"/>
      <c r="F94" s="11"/>
      <c r="G94" s="49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</row>
    <row r="95" spans="1:39" x14ac:dyDescent="0.2">
      <c r="A95" s="11"/>
      <c r="B95" s="11"/>
      <c r="C95" s="11"/>
      <c r="D95" s="11"/>
      <c r="E95" s="11"/>
      <c r="F95" s="11"/>
      <c r="G95" s="49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/>
      <c r="AA95" s="11"/>
      <c r="AB95" s="11"/>
      <c r="AC95" s="11"/>
      <c r="AD95" s="11"/>
      <c r="AE95" s="11"/>
      <c r="AF95" s="11"/>
      <c r="AG95" s="11"/>
      <c r="AH95" s="11"/>
      <c r="AI95" s="11"/>
      <c r="AJ95" s="11"/>
      <c r="AK95" s="11"/>
      <c r="AL95" s="11"/>
      <c r="AM95" s="11"/>
    </row>
    <row r="96" spans="1:39" x14ac:dyDescent="0.2">
      <c r="A96" s="11"/>
      <c r="B96" s="11"/>
      <c r="C96" s="11"/>
      <c r="D96" s="11"/>
      <c r="E96" s="11"/>
      <c r="F96" s="11"/>
      <c r="G96" s="49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</row>
    <row r="97" spans="1:39" x14ac:dyDescent="0.2">
      <c r="A97" s="11"/>
      <c r="B97" s="11"/>
      <c r="C97" s="11"/>
      <c r="D97" s="11"/>
      <c r="E97" s="11"/>
      <c r="F97" s="11"/>
      <c r="G97" s="49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/>
      <c r="AA97" s="11"/>
      <c r="AB97" s="11"/>
      <c r="AC97" s="11"/>
      <c r="AD97" s="11"/>
      <c r="AE97" s="11"/>
      <c r="AF97" s="11"/>
      <c r="AG97" s="11"/>
      <c r="AH97" s="11"/>
      <c r="AI97" s="11"/>
      <c r="AJ97" s="11"/>
      <c r="AK97" s="11"/>
      <c r="AL97" s="11"/>
      <c r="AM97" s="11"/>
    </row>
    <row r="98" spans="1:39" x14ac:dyDescent="0.2">
      <c r="A98" s="11"/>
      <c r="B98" s="11"/>
      <c r="C98" s="11"/>
      <c r="D98" s="11"/>
      <c r="E98" s="11"/>
      <c r="F98" s="11"/>
      <c r="G98" s="49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</row>
    <row r="99" spans="1:39" x14ac:dyDescent="0.2">
      <c r="A99" s="11"/>
      <c r="B99" s="11"/>
      <c r="C99" s="11"/>
      <c r="D99" s="11"/>
      <c r="E99" s="11"/>
      <c r="F99" s="11"/>
      <c r="G99" s="49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1"/>
      <c r="AI99" s="11"/>
      <c r="AJ99" s="11"/>
      <c r="AK99" s="11"/>
      <c r="AL99" s="11"/>
      <c r="AM99" s="11"/>
    </row>
    <row r="100" spans="1:39" x14ac:dyDescent="0.2">
      <c r="A100" s="11"/>
      <c r="B100" s="11"/>
      <c r="C100" s="11"/>
      <c r="D100" s="11"/>
      <c r="E100" s="11"/>
      <c r="F100" s="11"/>
      <c r="G100" s="49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  <c r="AB100" s="11"/>
      <c r="AC100" s="11"/>
      <c r="AD100" s="11"/>
      <c r="AE100" s="11"/>
      <c r="AF100" s="11"/>
      <c r="AG100" s="11"/>
      <c r="AH100" s="11"/>
      <c r="AI100" s="11"/>
      <c r="AJ100" s="11"/>
      <c r="AK100" s="11"/>
      <c r="AL100" s="11"/>
      <c r="AM100" s="11"/>
    </row>
    <row r="101" spans="1:39" x14ac:dyDescent="0.2">
      <c r="A101" s="11"/>
      <c r="B101" s="11"/>
      <c r="C101" s="11"/>
      <c r="D101" s="11"/>
      <c r="E101" s="11"/>
      <c r="F101" s="11"/>
      <c r="G101" s="49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</row>
    <row r="102" spans="1:39" x14ac:dyDescent="0.2">
      <c r="A102" s="11"/>
      <c r="B102" s="11"/>
      <c r="C102" s="11"/>
      <c r="D102" s="11"/>
      <c r="E102" s="11"/>
      <c r="F102" s="11"/>
      <c r="G102" s="49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  <c r="AB102" s="11"/>
      <c r="AC102" s="11"/>
      <c r="AD102" s="11"/>
      <c r="AE102" s="11"/>
      <c r="AF102" s="11"/>
      <c r="AG102" s="11"/>
      <c r="AH102" s="11"/>
      <c r="AI102" s="11"/>
      <c r="AJ102" s="11"/>
      <c r="AK102" s="11"/>
      <c r="AL102" s="11"/>
      <c r="AM102" s="11"/>
    </row>
    <row r="103" spans="1:39" x14ac:dyDescent="0.2">
      <c r="A103" s="11"/>
      <c r="B103" s="11"/>
      <c r="C103" s="11"/>
      <c r="D103" s="11"/>
      <c r="E103" s="11"/>
      <c r="F103" s="11"/>
      <c r="G103" s="49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/>
      <c r="AA103" s="11"/>
      <c r="AB103" s="11"/>
      <c r="AC103" s="11"/>
      <c r="AD103" s="11"/>
      <c r="AE103" s="11"/>
      <c r="AF103" s="11"/>
      <c r="AG103" s="11"/>
      <c r="AH103" s="11"/>
      <c r="AI103" s="11"/>
      <c r="AJ103" s="11"/>
      <c r="AK103" s="11"/>
      <c r="AL103" s="11"/>
      <c r="AM103" s="11"/>
    </row>
    <row r="104" spans="1:39" x14ac:dyDescent="0.2">
      <c r="A104" s="11"/>
      <c r="B104" s="11"/>
      <c r="C104" s="11"/>
      <c r="D104" s="11"/>
      <c r="E104" s="11"/>
      <c r="F104" s="11"/>
      <c r="G104" s="49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  <c r="AB104" s="11"/>
      <c r="AC104" s="11"/>
      <c r="AD104" s="11"/>
      <c r="AE104" s="11"/>
      <c r="AF104" s="11"/>
      <c r="AG104" s="11"/>
      <c r="AH104" s="11"/>
      <c r="AI104" s="11"/>
      <c r="AJ104" s="11"/>
      <c r="AK104" s="11"/>
      <c r="AL104" s="11"/>
      <c r="AM104" s="11"/>
    </row>
    <row r="105" spans="1:39" x14ac:dyDescent="0.2">
      <c r="A105" s="11"/>
      <c r="B105" s="11"/>
      <c r="C105" s="11"/>
      <c r="D105" s="11"/>
      <c r="E105" s="11"/>
      <c r="F105" s="11"/>
      <c r="G105" s="49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/>
      <c r="AA105" s="11"/>
      <c r="AB105" s="11"/>
      <c r="AC105" s="11"/>
      <c r="AD105" s="11"/>
      <c r="AE105" s="11"/>
      <c r="AF105" s="11"/>
      <c r="AG105" s="11"/>
      <c r="AH105" s="11"/>
      <c r="AI105" s="11"/>
      <c r="AJ105" s="11"/>
      <c r="AK105" s="11"/>
      <c r="AL105" s="11"/>
      <c r="AM105" s="11"/>
    </row>
    <row r="106" spans="1:39" x14ac:dyDescent="0.2">
      <c r="A106" s="11"/>
      <c r="B106" s="11"/>
      <c r="C106" s="11"/>
      <c r="D106" s="11"/>
      <c r="E106" s="11"/>
      <c r="F106" s="11"/>
      <c r="G106" s="49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  <c r="AB106" s="11"/>
      <c r="AC106" s="11"/>
      <c r="AD106" s="11"/>
      <c r="AE106" s="11"/>
      <c r="AF106" s="11"/>
      <c r="AG106" s="11"/>
      <c r="AH106" s="11"/>
      <c r="AI106" s="11"/>
      <c r="AJ106" s="11"/>
      <c r="AK106" s="11"/>
      <c r="AL106" s="11"/>
      <c r="AM106" s="11"/>
    </row>
    <row r="107" spans="1:39" x14ac:dyDescent="0.2">
      <c r="A107" s="11"/>
      <c r="B107" s="11"/>
      <c r="C107" s="11"/>
      <c r="D107" s="11"/>
      <c r="E107" s="11"/>
      <c r="F107" s="11"/>
      <c r="G107" s="49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/>
      <c r="AA107" s="11"/>
      <c r="AB107" s="11"/>
      <c r="AC107" s="11"/>
      <c r="AD107" s="11"/>
      <c r="AE107" s="11"/>
      <c r="AF107" s="11"/>
      <c r="AG107" s="11"/>
      <c r="AH107" s="11"/>
      <c r="AI107" s="11"/>
      <c r="AJ107" s="11"/>
      <c r="AK107" s="11"/>
      <c r="AL107" s="11"/>
      <c r="AM107" s="11"/>
    </row>
    <row r="108" spans="1:39" x14ac:dyDescent="0.2">
      <c r="A108" s="11"/>
      <c r="B108" s="11"/>
      <c r="C108" s="11"/>
      <c r="D108" s="11"/>
      <c r="E108" s="11"/>
      <c r="F108" s="11"/>
      <c r="G108" s="49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  <c r="AB108" s="11"/>
      <c r="AC108" s="11"/>
      <c r="AD108" s="11"/>
      <c r="AE108" s="11"/>
      <c r="AF108" s="11"/>
      <c r="AG108" s="11"/>
      <c r="AH108" s="11"/>
      <c r="AI108" s="11"/>
      <c r="AJ108" s="11"/>
      <c r="AK108" s="11"/>
      <c r="AL108" s="11"/>
      <c r="AM108" s="11"/>
    </row>
    <row r="109" spans="1:39" x14ac:dyDescent="0.2">
      <c r="A109" s="11"/>
      <c r="B109" s="11"/>
      <c r="C109" s="11"/>
      <c r="D109" s="11"/>
      <c r="E109" s="11"/>
      <c r="F109" s="11"/>
      <c r="G109" s="49"/>
      <c r="H109" s="11"/>
      <c r="I109" s="11"/>
      <c r="J109" s="11"/>
      <c r="K109" s="11"/>
      <c r="L109" s="11"/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/>
      <c r="AA109" s="11"/>
      <c r="AB109" s="11"/>
      <c r="AC109" s="11"/>
      <c r="AD109" s="11"/>
      <c r="AE109" s="11"/>
      <c r="AF109" s="11"/>
      <c r="AG109" s="11"/>
      <c r="AH109" s="11"/>
      <c r="AI109" s="11"/>
      <c r="AJ109" s="11"/>
      <c r="AK109" s="11"/>
      <c r="AL109" s="11"/>
      <c r="AM109" s="11"/>
    </row>
    <row r="110" spans="1:39" x14ac:dyDescent="0.2">
      <c r="A110" s="11"/>
      <c r="B110" s="11"/>
      <c r="C110" s="11"/>
      <c r="D110" s="11"/>
      <c r="E110" s="11"/>
      <c r="F110" s="11"/>
      <c r="G110" s="49"/>
      <c r="H110" s="11"/>
      <c r="I110" s="11"/>
      <c r="J110" s="11"/>
      <c r="K110" s="11"/>
      <c r="L110" s="11"/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  <c r="AB110" s="11"/>
      <c r="AC110" s="11"/>
      <c r="AD110" s="11"/>
      <c r="AE110" s="11"/>
      <c r="AF110" s="11"/>
      <c r="AG110" s="11"/>
      <c r="AH110" s="11"/>
      <c r="AI110" s="11"/>
      <c r="AJ110" s="11"/>
      <c r="AK110" s="11"/>
      <c r="AL110" s="11"/>
      <c r="AM110" s="11"/>
    </row>
    <row r="111" spans="1:39" x14ac:dyDescent="0.2">
      <c r="A111" s="11"/>
      <c r="B111" s="11"/>
      <c r="C111" s="11"/>
      <c r="D111" s="11"/>
      <c r="E111" s="11"/>
      <c r="F111" s="11"/>
      <c r="G111" s="49"/>
      <c r="H111" s="11"/>
      <c r="I111" s="11"/>
      <c r="J111" s="11"/>
      <c r="K111" s="11"/>
      <c r="L111" s="11"/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</row>
    <row r="112" spans="1:39" x14ac:dyDescent="0.2">
      <c r="A112" s="11"/>
      <c r="B112" s="11"/>
      <c r="C112" s="11"/>
      <c r="D112" s="11"/>
      <c r="E112" s="11"/>
      <c r="F112" s="11"/>
      <c r="G112" s="49"/>
      <c r="H112" s="11"/>
      <c r="I112" s="11"/>
      <c r="J112" s="11"/>
      <c r="K112" s="11"/>
      <c r="L112" s="11"/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</row>
    <row r="113" spans="1:39" x14ac:dyDescent="0.2">
      <c r="A113" s="11"/>
      <c r="B113" s="11"/>
      <c r="C113" s="11"/>
      <c r="D113" s="11"/>
      <c r="E113" s="11"/>
      <c r="F113" s="11"/>
      <c r="G113" s="49"/>
      <c r="H113" s="11"/>
      <c r="I113" s="11"/>
      <c r="J113" s="11"/>
      <c r="K113" s="11"/>
      <c r="L113" s="11"/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/>
      <c r="AA113" s="11"/>
      <c r="AB113" s="11"/>
      <c r="AC113" s="11"/>
      <c r="AD113" s="11"/>
      <c r="AE113" s="11"/>
      <c r="AF113" s="11"/>
      <c r="AG113" s="11"/>
      <c r="AH113" s="11"/>
      <c r="AI113" s="11"/>
      <c r="AJ113" s="11"/>
      <c r="AK113" s="11"/>
      <c r="AL113" s="11"/>
      <c r="AM113" s="11"/>
    </row>
    <row r="114" spans="1:39" x14ac:dyDescent="0.2">
      <c r="A114" s="11"/>
      <c r="B114" s="11"/>
      <c r="C114" s="11"/>
      <c r="D114" s="11"/>
      <c r="E114" s="11"/>
      <c r="F114" s="11"/>
      <c r="G114" s="49"/>
      <c r="H114" s="11"/>
      <c r="I114" s="11"/>
      <c r="J114" s="11"/>
      <c r="K114" s="11"/>
      <c r="L114" s="11"/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  <c r="AB114" s="11"/>
      <c r="AC114" s="11"/>
      <c r="AD114" s="11"/>
      <c r="AE114" s="11"/>
      <c r="AF114" s="11"/>
      <c r="AG114" s="11"/>
      <c r="AH114" s="11"/>
      <c r="AI114" s="11"/>
      <c r="AJ114" s="11"/>
      <c r="AK114" s="11"/>
      <c r="AL114" s="11"/>
      <c r="AM114" s="11"/>
    </row>
    <row r="115" spans="1:39" x14ac:dyDescent="0.2">
      <c r="A115" s="11"/>
      <c r="B115" s="11"/>
      <c r="C115" s="11"/>
      <c r="D115" s="11"/>
      <c r="E115" s="11"/>
      <c r="F115" s="11"/>
      <c r="G115" s="49"/>
      <c r="H115" s="11"/>
      <c r="I115" s="11"/>
      <c r="J115" s="11"/>
      <c r="K115" s="11"/>
      <c r="L115" s="11"/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/>
      <c r="AA115" s="11"/>
      <c r="AB115" s="11"/>
      <c r="AC115" s="11"/>
      <c r="AD115" s="11"/>
      <c r="AE115" s="11"/>
      <c r="AF115" s="11"/>
      <c r="AG115" s="11"/>
      <c r="AH115" s="11"/>
      <c r="AI115" s="11"/>
      <c r="AJ115" s="11"/>
      <c r="AK115" s="11"/>
      <c r="AL115" s="11"/>
      <c r="AM115" s="11"/>
    </row>
    <row r="116" spans="1:39" x14ac:dyDescent="0.2">
      <c r="A116" s="11"/>
      <c r="B116" s="11"/>
      <c r="C116" s="11"/>
      <c r="D116" s="11"/>
      <c r="E116" s="11"/>
      <c r="F116" s="11"/>
      <c r="G116" s="49"/>
      <c r="H116" s="11"/>
      <c r="I116" s="11"/>
      <c r="J116" s="11"/>
      <c r="K116" s="11"/>
      <c r="L116" s="11"/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  <c r="AB116" s="11"/>
      <c r="AC116" s="11"/>
      <c r="AD116" s="11"/>
      <c r="AE116" s="11"/>
      <c r="AF116" s="11"/>
      <c r="AG116" s="11"/>
      <c r="AH116" s="11"/>
      <c r="AI116" s="11"/>
      <c r="AJ116" s="11"/>
      <c r="AK116" s="11"/>
      <c r="AL116" s="11"/>
      <c r="AM116" s="11"/>
    </row>
    <row r="117" spans="1:39" x14ac:dyDescent="0.2">
      <c r="A117" s="11"/>
      <c r="B117" s="11"/>
      <c r="C117" s="11"/>
      <c r="D117" s="11"/>
      <c r="E117" s="11"/>
      <c r="F117" s="11"/>
      <c r="G117" s="49"/>
      <c r="H117" s="11"/>
      <c r="I117" s="11"/>
      <c r="J117" s="11"/>
      <c r="K117" s="11"/>
      <c r="L117" s="11"/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/>
      <c r="AA117" s="11"/>
      <c r="AB117" s="11"/>
      <c r="AC117" s="11"/>
      <c r="AD117" s="11"/>
      <c r="AE117" s="11"/>
      <c r="AF117" s="11"/>
      <c r="AG117" s="11"/>
      <c r="AH117" s="11"/>
      <c r="AI117" s="11"/>
      <c r="AJ117" s="11"/>
      <c r="AK117" s="11"/>
      <c r="AL117" s="11"/>
      <c r="AM117" s="11"/>
    </row>
    <row r="118" spans="1:39" x14ac:dyDescent="0.2">
      <c r="A118" s="11"/>
      <c r="B118" s="11"/>
      <c r="C118" s="11"/>
      <c r="D118" s="11"/>
      <c r="E118" s="11"/>
      <c r="F118" s="11"/>
      <c r="G118" s="49"/>
      <c r="H118" s="11"/>
      <c r="I118" s="11"/>
      <c r="J118" s="11"/>
      <c r="K118" s="11"/>
      <c r="L118" s="11"/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  <c r="AB118" s="11"/>
      <c r="AC118" s="11"/>
      <c r="AD118" s="11"/>
      <c r="AE118" s="11"/>
      <c r="AF118" s="11"/>
      <c r="AG118" s="11"/>
      <c r="AH118" s="11"/>
      <c r="AI118" s="11"/>
      <c r="AJ118" s="11"/>
      <c r="AK118" s="11"/>
      <c r="AL118" s="11"/>
      <c r="AM118" s="11"/>
    </row>
    <row r="119" spans="1:39" x14ac:dyDescent="0.2">
      <c r="A119" s="11"/>
      <c r="B119" s="11"/>
      <c r="C119" s="11"/>
      <c r="D119" s="11"/>
      <c r="E119" s="11"/>
      <c r="F119" s="11"/>
      <c r="G119" s="49"/>
      <c r="H119" s="11"/>
      <c r="I119" s="11"/>
      <c r="J119" s="11"/>
      <c r="K119" s="11"/>
      <c r="L119" s="11"/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/>
      <c r="AA119" s="11"/>
      <c r="AB119" s="11"/>
      <c r="AC119" s="11"/>
      <c r="AD119" s="11"/>
      <c r="AE119" s="11"/>
      <c r="AF119" s="11"/>
      <c r="AG119" s="11"/>
      <c r="AH119" s="11"/>
      <c r="AI119" s="11"/>
      <c r="AJ119" s="11"/>
      <c r="AK119" s="11"/>
      <c r="AL119" s="11"/>
      <c r="AM119" s="11"/>
    </row>
    <row r="120" spans="1:39" x14ac:dyDescent="0.2">
      <c r="A120" s="11"/>
      <c r="B120" s="11"/>
      <c r="C120" s="11"/>
      <c r="D120" s="11"/>
      <c r="E120" s="11"/>
      <c r="F120" s="11"/>
      <c r="G120" s="49"/>
      <c r="H120" s="11"/>
      <c r="I120" s="11"/>
      <c r="J120" s="11"/>
      <c r="K120" s="11"/>
      <c r="L120" s="11"/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  <c r="AB120" s="11"/>
      <c r="AC120" s="11"/>
      <c r="AD120" s="11"/>
      <c r="AE120" s="11"/>
      <c r="AF120" s="11"/>
      <c r="AG120" s="11"/>
      <c r="AH120" s="11"/>
      <c r="AI120" s="11"/>
      <c r="AJ120" s="11"/>
      <c r="AK120" s="11"/>
      <c r="AL120" s="11"/>
      <c r="AM120" s="11"/>
    </row>
    <row r="121" spans="1:39" x14ac:dyDescent="0.2">
      <c r="A121" s="11"/>
      <c r="B121" s="11"/>
      <c r="C121" s="11"/>
      <c r="D121" s="11"/>
      <c r="E121" s="11"/>
      <c r="F121" s="11"/>
      <c r="G121" s="49"/>
      <c r="H121" s="11"/>
      <c r="I121" s="11"/>
      <c r="J121" s="11"/>
      <c r="K121" s="11"/>
      <c r="L121" s="11"/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/>
      <c r="AA121" s="11"/>
      <c r="AB121" s="11"/>
      <c r="AC121" s="11"/>
      <c r="AD121" s="11"/>
      <c r="AE121" s="11"/>
      <c r="AF121" s="11"/>
      <c r="AG121" s="11"/>
      <c r="AH121" s="11"/>
      <c r="AI121" s="11"/>
      <c r="AJ121" s="11"/>
      <c r="AK121" s="11"/>
      <c r="AL121" s="11"/>
      <c r="AM121" s="11"/>
    </row>
    <row r="122" spans="1:39" x14ac:dyDescent="0.2">
      <c r="A122" s="11"/>
      <c r="B122" s="11"/>
      <c r="C122" s="11"/>
      <c r="D122" s="11"/>
      <c r="E122" s="11"/>
      <c r="F122" s="11"/>
      <c r="G122" s="49"/>
      <c r="H122" s="11"/>
      <c r="I122" s="11"/>
      <c r="J122" s="11"/>
      <c r="K122" s="11"/>
      <c r="L122" s="11"/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  <c r="AB122" s="11"/>
      <c r="AC122" s="11"/>
      <c r="AD122" s="11"/>
      <c r="AE122" s="11"/>
      <c r="AF122" s="11"/>
      <c r="AG122" s="11"/>
      <c r="AH122" s="11"/>
      <c r="AI122" s="11"/>
      <c r="AJ122" s="11"/>
      <c r="AK122" s="11"/>
      <c r="AL122" s="11"/>
      <c r="AM122" s="11"/>
    </row>
    <row r="123" spans="1:39" x14ac:dyDescent="0.2">
      <c r="A123" s="11"/>
      <c r="B123" s="11"/>
      <c r="C123" s="11"/>
      <c r="D123" s="11"/>
      <c r="E123" s="11"/>
      <c r="F123" s="11"/>
      <c r="G123" s="49"/>
      <c r="H123" s="11"/>
      <c r="I123" s="11"/>
      <c r="J123" s="11"/>
      <c r="K123" s="11"/>
      <c r="L123" s="11"/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/>
      <c r="AA123" s="11"/>
      <c r="AB123" s="11"/>
      <c r="AC123" s="11"/>
      <c r="AD123" s="11"/>
      <c r="AE123" s="11"/>
      <c r="AF123" s="11"/>
      <c r="AG123" s="11"/>
      <c r="AH123" s="11"/>
      <c r="AI123" s="11"/>
      <c r="AJ123" s="11"/>
      <c r="AK123" s="11"/>
      <c r="AL123" s="11"/>
      <c r="AM123" s="11"/>
    </row>
    <row r="124" spans="1:39" x14ac:dyDescent="0.2">
      <c r="A124" s="11"/>
      <c r="B124" s="11"/>
      <c r="C124" s="11"/>
      <c r="D124" s="11"/>
      <c r="E124" s="11"/>
      <c r="F124" s="11"/>
      <c r="G124" s="49"/>
      <c r="H124" s="11"/>
      <c r="I124" s="11"/>
      <c r="J124" s="11"/>
      <c r="K124" s="11"/>
      <c r="L124" s="11"/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  <c r="AB124" s="11"/>
      <c r="AC124" s="11"/>
      <c r="AD124" s="11"/>
      <c r="AE124" s="11"/>
      <c r="AF124" s="11"/>
      <c r="AG124" s="11"/>
      <c r="AH124" s="11"/>
      <c r="AI124" s="11"/>
      <c r="AJ124" s="11"/>
      <c r="AK124" s="11"/>
      <c r="AL124" s="11"/>
      <c r="AM124" s="11"/>
    </row>
    <row r="125" spans="1:39" x14ac:dyDescent="0.2">
      <c r="A125" s="11"/>
      <c r="B125" s="11"/>
      <c r="C125" s="11"/>
      <c r="D125" s="11"/>
      <c r="E125" s="11"/>
      <c r="F125" s="11"/>
      <c r="G125" s="49"/>
      <c r="H125" s="11"/>
      <c r="I125" s="11"/>
      <c r="J125" s="11"/>
      <c r="K125" s="11"/>
      <c r="L125" s="11"/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/>
      <c r="AA125" s="11"/>
      <c r="AB125" s="11"/>
      <c r="AC125" s="11"/>
      <c r="AD125" s="11"/>
      <c r="AE125" s="11"/>
      <c r="AF125" s="11"/>
      <c r="AG125" s="11"/>
      <c r="AH125" s="11"/>
      <c r="AI125" s="11"/>
      <c r="AJ125" s="11"/>
      <c r="AK125" s="11"/>
      <c r="AL125" s="11"/>
      <c r="AM125" s="11"/>
    </row>
    <row r="126" spans="1:39" x14ac:dyDescent="0.2">
      <c r="A126" s="11"/>
      <c r="B126" s="11"/>
      <c r="C126" s="11"/>
      <c r="D126" s="11"/>
      <c r="E126" s="11"/>
      <c r="F126" s="11"/>
      <c r="G126" s="49"/>
      <c r="H126" s="11"/>
      <c r="I126" s="11"/>
      <c r="J126" s="11"/>
      <c r="K126" s="11"/>
      <c r="L126" s="11"/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  <c r="AB126" s="11"/>
      <c r="AC126" s="11"/>
      <c r="AD126" s="11"/>
      <c r="AE126" s="11"/>
      <c r="AF126" s="11"/>
      <c r="AG126" s="11"/>
      <c r="AH126" s="11"/>
      <c r="AI126" s="11"/>
      <c r="AJ126" s="11"/>
      <c r="AK126" s="11"/>
      <c r="AL126" s="11"/>
      <c r="AM126" s="11"/>
    </row>
    <row r="127" spans="1:39" x14ac:dyDescent="0.2">
      <c r="A127" s="11"/>
      <c r="B127" s="11"/>
      <c r="C127" s="11"/>
      <c r="D127" s="11"/>
      <c r="E127" s="11"/>
      <c r="F127" s="11"/>
      <c r="G127" s="49"/>
      <c r="H127" s="11"/>
      <c r="I127" s="11"/>
      <c r="J127" s="11"/>
      <c r="K127" s="11"/>
      <c r="L127" s="11"/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/>
      <c r="AA127" s="11"/>
      <c r="AB127" s="11"/>
      <c r="AC127" s="11"/>
      <c r="AD127" s="11"/>
      <c r="AE127" s="11"/>
      <c r="AF127" s="11"/>
      <c r="AG127" s="11"/>
      <c r="AH127" s="11"/>
      <c r="AI127" s="11"/>
      <c r="AJ127" s="11"/>
      <c r="AK127" s="11"/>
      <c r="AL127" s="11"/>
      <c r="AM127" s="11"/>
    </row>
    <row r="128" spans="1:39" x14ac:dyDescent="0.2">
      <c r="A128" s="11"/>
      <c r="B128" s="11"/>
      <c r="C128" s="11"/>
      <c r="D128" s="11"/>
      <c r="E128" s="11"/>
      <c r="F128" s="11"/>
      <c r="G128" s="49"/>
      <c r="H128" s="11"/>
      <c r="I128" s="11"/>
      <c r="J128" s="11"/>
      <c r="K128" s="11"/>
      <c r="L128" s="11"/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  <c r="AB128" s="11"/>
      <c r="AC128" s="11"/>
      <c r="AD128" s="11"/>
      <c r="AE128" s="11"/>
      <c r="AF128" s="11"/>
      <c r="AG128" s="11"/>
      <c r="AH128" s="11"/>
      <c r="AI128" s="11"/>
      <c r="AJ128" s="11"/>
      <c r="AK128" s="11"/>
      <c r="AL128" s="11"/>
      <c r="AM128" s="11"/>
    </row>
    <row r="129" spans="1:39" x14ac:dyDescent="0.2">
      <c r="A129" s="11"/>
      <c r="B129" s="11"/>
      <c r="C129" s="11"/>
      <c r="D129" s="11"/>
      <c r="E129" s="11"/>
      <c r="F129" s="11"/>
      <c r="G129" s="49"/>
      <c r="H129" s="11"/>
      <c r="I129" s="11"/>
      <c r="J129" s="11"/>
      <c r="K129" s="11"/>
      <c r="L129" s="11"/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/>
      <c r="AA129" s="11"/>
      <c r="AB129" s="11"/>
      <c r="AC129" s="11"/>
      <c r="AD129" s="11"/>
      <c r="AE129" s="11"/>
      <c r="AF129" s="11"/>
      <c r="AG129" s="11"/>
      <c r="AH129" s="11"/>
      <c r="AI129" s="11"/>
      <c r="AJ129" s="11"/>
      <c r="AK129" s="11"/>
      <c r="AL129" s="11"/>
      <c r="AM129" s="11"/>
    </row>
    <row r="130" spans="1:39" x14ac:dyDescent="0.2">
      <c r="A130" s="11"/>
      <c r="B130" s="11"/>
      <c r="C130" s="11"/>
      <c r="D130" s="11"/>
      <c r="E130" s="11"/>
      <c r="F130" s="11"/>
      <c r="G130" s="49"/>
      <c r="H130" s="11"/>
      <c r="I130" s="11"/>
      <c r="J130" s="11"/>
      <c r="K130" s="11"/>
      <c r="L130" s="11"/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  <c r="AB130" s="11"/>
      <c r="AC130" s="11"/>
      <c r="AD130" s="11"/>
      <c r="AE130" s="11"/>
      <c r="AF130" s="11"/>
      <c r="AG130" s="11"/>
      <c r="AH130" s="11"/>
      <c r="AI130" s="11"/>
      <c r="AJ130" s="11"/>
      <c r="AK130" s="11"/>
      <c r="AL130" s="11"/>
      <c r="AM130" s="11"/>
    </row>
    <row r="131" spans="1:39" x14ac:dyDescent="0.2">
      <c r="A131" s="11"/>
      <c r="B131" s="11"/>
      <c r="C131" s="11"/>
      <c r="D131" s="11"/>
      <c r="E131" s="11"/>
      <c r="F131" s="11"/>
      <c r="G131" s="49"/>
      <c r="H131" s="11"/>
      <c r="I131" s="11"/>
      <c r="J131" s="11"/>
      <c r="K131" s="11"/>
      <c r="L131" s="11"/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/>
      <c r="AA131" s="11"/>
      <c r="AB131" s="11"/>
      <c r="AC131" s="11"/>
      <c r="AD131" s="11"/>
      <c r="AE131" s="11"/>
      <c r="AF131" s="11"/>
      <c r="AG131" s="11"/>
      <c r="AH131" s="11"/>
      <c r="AI131" s="11"/>
      <c r="AJ131" s="11"/>
      <c r="AK131" s="11"/>
      <c r="AL131" s="11"/>
      <c r="AM131" s="11"/>
    </row>
    <row r="132" spans="1:39" x14ac:dyDescent="0.2">
      <c r="A132" s="11"/>
      <c r="B132" s="11"/>
      <c r="C132" s="11"/>
      <c r="D132" s="11"/>
      <c r="E132" s="11"/>
      <c r="F132" s="11"/>
      <c r="G132" s="49"/>
      <c r="H132" s="11"/>
      <c r="I132" s="11"/>
      <c r="J132" s="11"/>
      <c r="K132" s="11"/>
      <c r="L132" s="11"/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  <c r="AB132" s="11"/>
      <c r="AC132" s="11"/>
      <c r="AD132" s="11"/>
      <c r="AE132" s="11"/>
      <c r="AF132" s="11"/>
      <c r="AG132" s="11"/>
      <c r="AH132" s="11"/>
      <c r="AI132" s="11"/>
      <c r="AJ132" s="11"/>
      <c r="AK132" s="11"/>
      <c r="AL132" s="11"/>
      <c r="AM132" s="11"/>
    </row>
    <row r="133" spans="1:39" x14ac:dyDescent="0.2">
      <c r="A133" s="11"/>
      <c r="B133" s="11"/>
      <c r="C133" s="11"/>
      <c r="D133" s="11"/>
      <c r="E133" s="11"/>
      <c r="F133" s="11"/>
      <c r="G133" s="49"/>
      <c r="H133" s="11"/>
      <c r="I133" s="11"/>
      <c r="J133" s="11"/>
      <c r="K133" s="11"/>
      <c r="L133" s="11"/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/>
      <c r="AA133" s="11"/>
      <c r="AB133" s="11"/>
      <c r="AC133" s="11"/>
      <c r="AD133" s="11"/>
      <c r="AE133" s="11"/>
      <c r="AF133" s="11"/>
      <c r="AG133" s="11"/>
      <c r="AH133" s="11"/>
      <c r="AI133" s="11"/>
      <c r="AJ133" s="11"/>
      <c r="AK133" s="11"/>
      <c r="AL133" s="11"/>
      <c r="AM133" s="11"/>
    </row>
    <row r="134" spans="1:39" x14ac:dyDescent="0.2">
      <c r="A134" s="11"/>
      <c r="B134" s="11"/>
      <c r="C134" s="11"/>
      <c r="D134" s="11"/>
      <c r="E134" s="11"/>
      <c r="F134" s="11"/>
      <c r="G134" s="49"/>
      <c r="H134" s="11"/>
      <c r="I134" s="11"/>
      <c r="J134" s="11"/>
      <c r="K134" s="11"/>
      <c r="L134" s="11"/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  <c r="AB134" s="11"/>
      <c r="AC134" s="11"/>
      <c r="AD134" s="11"/>
      <c r="AE134" s="11"/>
      <c r="AF134" s="11"/>
      <c r="AG134" s="11"/>
      <c r="AH134" s="11"/>
      <c r="AI134" s="11"/>
      <c r="AJ134" s="11"/>
      <c r="AK134" s="11"/>
      <c r="AL134" s="11"/>
      <c r="AM134" s="11"/>
    </row>
    <row r="135" spans="1:39" x14ac:dyDescent="0.2">
      <c r="A135" s="11"/>
      <c r="B135" s="11"/>
      <c r="C135" s="11"/>
      <c r="D135" s="11"/>
      <c r="E135" s="11"/>
      <c r="F135" s="11"/>
      <c r="G135" s="49"/>
      <c r="H135" s="11"/>
      <c r="I135" s="11"/>
      <c r="J135" s="11"/>
      <c r="K135" s="11"/>
      <c r="L135" s="11"/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/>
      <c r="AA135" s="11"/>
      <c r="AB135" s="11"/>
      <c r="AC135" s="11"/>
      <c r="AD135" s="11"/>
      <c r="AE135" s="11"/>
      <c r="AF135" s="11"/>
      <c r="AG135" s="11"/>
      <c r="AH135" s="11"/>
      <c r="AI135" s="11"/>
      <c r="AJ135" s="11"/>
      <c r="AK135" s="11"/>
      <c r="AL135" s="11"/>
      <c r="AM135" s="11"/>
    </row>
    <row r="136" spans="1:39" x14ac:dyDescent="0.2">
      <c r="A136" s="11"/>
      <c r="B136" s="11"/>
      <c r="C136" s="11"/>
      <c r="D136" s="11"/>
      <c r="E136" s="11"/>
      <c r="F136" s="11"/>
      <c r="G136" s="49"/>
      <c r="H136" s="11"/>
      <c r="I136" s="11"/>
      <c r="J136" s="11"/>
      <c r="K136" s="11"/>
      <c r="L136" s="11"/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  <c r="AB136" s="11"/>
      <c r="AC136" s="11"/>
      <c r="AD136" s="11"/>
      <c r="AE136" s="11"/>
      <c r="AF136" s="11"/>
      <c r="AG136" s="11"/>
      <c r="AH136" s="11"/>
      <c r="AI136" s="11"/>
      <c r="AJ136" s="11"/>
      <c r="AK136" s="11"/>
      <c r="AL136" s="11"/>
      <c r="AM136" s="11"/>
    </row>
    <row r="137" spans="1:39" x14ac:dyDescent="0.2">
      <c r="A137" s="11"/>
      <c r="B137" s="11"/>
      <c r="C137" s="11"/>
      <c r="D137" s="11"/>
      <c r="E137" s="11"/>
      <c r="F137" s="11"/>
      <c r="G137" s="49"/>
      <c r="H137" s="11"/>
      <c r="I137" s="11"/>
      <c r="J137" s="11"/>
      <c r="K137" s="11"/>
      <c r="L137" s="11"/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/>
      <c r="AA137" s="11"/>
      <c r="AB137" s="11"/>
      <c r="AC137" s="11"/>
      <c r="AD137" s="11"/>
      <c r="AE137" s="11"/>
      <c r="AF137" s="11"/>
      <c r="AG137" s="11"/>
      <c r="AH137" s="11"/>
      <c r="AI137" s="11"/>
      <c r="AJ137" s="11"/>
      <c r="AK137" s="11"/>
      <c r="AL137" s="11"/>
      <c r="AM137" s="11"/>
    </row>
    <row r="138" spans="1:39" x14ac:dyDescent="0.2">
      <c r="A138" s="11"/>
      <c r="B138" s="11"/>
      <c r="C138" s="11"/>
      <c r="D138" s="11"/>
      <c r="E138" s="11"/>
      <c r="F138" s="11"/>
      <c r="G138" s="49"/>
      <c r="H138" s="11"/>
      <c r="I138" s="11"/>
      <c r="J138" s="11"/>
      <c r="K138" s="11"/>
      <c r="L138" s="11"/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  <c r="AB138" s="11"/>
      <c r="AC138" s="11"/>
      <c r="AD138" s="11"/>
      <c r="AE138" s="11"/>
      <c r="AF138" s="11"/>
      <c r="AG138" s="11"/>
      <c r="AH138" s="11"/>
      <c r="AI138" s="11"/>
      <c r="AJ138" s="11"/>
      <c r="AK138" s="11"/>
      <c r="AL138" s="11"/>
      <c r="AM138" s="11"/>
    </row>
    <row r="139" spans="1:39" x14ac:dyDescent="0.2">
      <c r="A139" s="11"/>
      <c r="B139" s="11"/>
      <c r="C139" s="11"/>
      <c r="D139" s="11"/>
      <c r="E139" s="11"/>
      <c r="F139" s="11"/>
      <c r="G139" s="49"/>
      <c r="H139" s="11"/>
      <c r="I139" s="11"/>
      <c r="J139" s="11"/>
      <c r="K139" s="11"/>
      <c r="L139" s="11"/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/>
      <c r="AA139" s="11"/>
      <c r="AB139" s="11"/>
      <c r="AC139" s="11"/>
      <c r="AD139" s="11"/>
      <c r="AE139" s="11"/>
      <c r="AF139" s="11"/>
      <c r="AG139" s="11"/>
      <c r="AH139" s="11"/>
      <c r="AI139" s="11"/>
      <c r="AJ139" s="11"/>
      <c r="AK139" s="11"/>
      <c r="AL139" s="11"/>
      <c r="AM139" s="11"/>
    </row>
    <row r="140" spans="1:39" x14ac:dyDescent="0.2">
      <c r="A140" s="11"/>
      <c r="B140" s="11"/>
      <c r="C140" s="11"/>
      <c r="D140" s="11"/>
      <c r="E140" s="11"/>
      <c r="F140" s="11"/>
      <c r="G140" s="49"/>
      <c r="H140" s="11"/>
      <c r="I140" s="11"/>
      <c r="J140" s="11"/>
      <c r="K140" s="11"/>
      <c r="L140" s="11"/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  <c r="AB140" s="11"/>
      <c r="AC140" s="11"/>
      <c r="AD140" s="11"/>
      <c r="AE140" s="11"/>
      <c r="AF140" s="11"/>
      <c r="AG140" s="11"/>
      <c r="AH140" s="11"/>
      <c r="AI140" s="11"/>
      <c r="AJ140" s="11"/>
      <c r="AK140" s="11"/>
      <c r="AL140" s="11"/>
      <c r="AM140" s="11"/>
    </row>
    <row r="141" spans="1:39" x14ac:dyDescent="0.2">
      <c r="A141" s="11"/>
      <c r="B141" s="11"/>
      <c r="C141" s="11"/>
      <c r="D141" s="11"/>
      <c r="E141" s="11"/>
      <c r="F141" s="11"/>
      <c r="G141" s="49"/>
      <c r="H141" s="11"/>
      <c r="I141" s="11"/>
      <c r="J141" s="11"/>
      <c r="K141" s="11"/>
      <c r="L141" s="11"/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/>
      <c r="AA141" s="11"/>
      <c r="AB141" s="11"/>
      <c r="AC141" s="11"/>
      <c r="AD141" s="11"/>
      <c r="AE141" s="11"/>
      <c r="AF141" s="11"/>
      <c r="AG141" s="11"/>
      <c r="AH141" s="11"/>
      <c r="AI141" s="11"/>
      <c r="AJ141" s="11"/>
      <c r="AK141" s="11"/>
      <c r="AL141" s="11"/>
      <c r="AM141" s="11"/>
    </row>
    <row r="142" spans="1:39" x14ac:dyDescent="0.2">
      <c r="A142" s="11"/>
      <c r="B142" s="11"/>
      <c r="C142" s="11"/>
      <c r="D142" s="11"/>
      <c r="E142" s="11"/>
      <c r="F142" s="11"/>
      <c r="G142" s="49"/>
      <c r="H142" s="11"/>
      <c r="I142" s="11"/>
      <c r="J142" s="11"/>
      <c r="K142" s="11"/>
      <c r="L142" s="11"/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  <c r="AB142" s="11"/>
      <c r="AC142" s="11"/>
      <c r="AD142" s="11"/>
      <c r="AE142" s="11"/>
      <c r="AF142" s="11"/>
      <c r="AG142" s="11"/>
      <c r="AH142" s="11"/>
      <c r="AI142" s="11"/>
      <c r="AJ142" s="11"/>
      <c r="AK142" s="11"/>
      <c r="AL142" s="11"/>
      <c r="AM142" s="11"/>
    </row>
    <row r="143" spans="1:39" x14ac:dyDescent="0.2">
      <c r="A143" s="11"/>
      <c r="B143" s="11"/>
      <c r="C143" s="11"/>
      <c r="D143" s="11"/>
      <c r="E143" s="11"/>
      <c r="F143" s="11"/>
      <c r="G143" s="49"/>
      <c r="H143" s="11"/>
      <c r="I143" s="11"/>
      <c r="J143" s="11"/>
      <c r="K143" s="11"/>
      <c r="L143" s="11"/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/>
      <c r="AA143" s="11"/>
      <c r="AB143" s="11"/>
      <c r="AC143" s="11"/>
      <c r="AD143" s="11"/>
      <c r="AE143" s="11"/>
      <c r="AF143" s="11"/>
      <c r="AG143" s="11"/>
      <c r="AH143" s="11"/>
      <c r="AI143" s="11"/>
      <c r="AJ143" s="11"/>
      <c r="AK143" s="11"/>
      <c r="AL143" s="11"/>
      <c r="AM143" s="11"/>
    </row>
    <row r="144" spans="1:39" x14ac:dyDescent="0.2">
      <c r="A144" s="11"/>
      <c r="B144" s="11"/>
      <c r="C144" s="11"/>
      <c r="D144" s="11"/>
      <c r="E144" s="11"/>
      <c r="F144" s="11"/>
      <c r="G144" s="49"/>
      <c r="H144" s="11"/>
      <c r="I144" s="11"/>
      <c r="J144" s="11"/>
      <c r="K144" s="11"/>
      <c r="L144" s="11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  <c r="AB144" s="11"/>
      <c r="AC144" s="11"/>
      <c r="AD144" s="11"/>
      <c r="AE144" s="11"/>
      <c r="AF144" s="11"/>
      <c r="AG144" s="11"/>
      <c r="AH144" s="11"/>
      <c r="AI144" s="11"/>
      <c r="AJ144" s="11"/>
      <c r="AK144" s="11"/>
      <c r="AL144" s="11"/>
      <c r="AM144" s="11"/>
    </row>
    <row r="145" spans="1:39" x14ac:dyDescent="0.2">
      <c r="A145" s="11"/>
      <c r="B145" s="11"/>
      <c r="C145" s="11"/>
      <c r="D145" s="11"/>
      <c r="E145" s="11"/>
      <c r="F145" s="11"/>
      <c r="G145" s="49"/>
      <c r="H145" s="11"/>
      <c r="I145" s="11"/>
      <c r="J145" s="11"/>
      <c r="K145" s="11"/>
      <c r="L145" s="11"/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/>
      <c r="AA145" s="11"/>
      <c r="AB145" s="11"/>
      <c r="AC145" s="11"/>
      <c r="AD145" s="11"/>
      <c r="AE145" s="11"/>
      <c r="AF145" s="11"/>
      <c r="AG145" s="11"/>
      <c r="AH145" s="11"/>
      <c r="AI145" s="11"/>
      <c r="AJ145" s="11"/>
      <c r="AK145" s="11"/>
      <c r="AL145" s="11"/>
      <c r="AM145" s="11"/>
    </row>
    <row r="146" spans="1:39" x14ac:dyDescent="0.2">
      <c r="A146" s="11"/>
      <c r="B146" s="11"/>
      <c r="C146" s="11"/>
      <c r="D146" s="11"/>
      <c r="E146" s="11"/>
      <c r="F146" s="11"/>
      <c r="G146" s="49"/>
      <c r="H146" s="11"/>
      <c r="I146" s="11"/>
      <c r="J146" s="11"/>
      <c r="K146" s="11"/>
      <c r="L146" s="11"/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  <c r="AB146" s="11"/>
      <c r="AC146" s="11"/>
      <c r="AD146" s="11"/>
      <c r="AE146" s="11"/>
      <c r="AF146" s="11"/>
      <c r="AG146" s="11"/>
      <c r="AH146" s="11"/>
      <c r="AI146" s="11"/>
      <c r="AJ146" s="11"/>
      <c r="AK146" s="11"/>
      <c r="AL146" s="11"/>
      <c r="AM146" s="11"/>
    </row>
    <row r="147" spans="1:39" x14ac:dyDescent="0.2">
      <c r="A147" s="11"/>
      <c r="B147" s="11"/>
      <c r="C147" s="11"/>
      <c r="D147" s="11"/>
      <c r="E147" s="11"/>
      <c r="F147" s="11"/>
      <c r="G147" s="49"/>
      <c r="H147" s="11"/>
      <c r="I147" s="11"/>
      <c r="J147" s="11"/>
      <c r="K147" s="11"/>
      <c r="L147" s="11"/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/>
      <c r="AA147" s="11"/>
      <c r="AB147" s="11"/>
      <c r="AC147" s="11"/>
      <c r="AD147" s="11"/>
      <c r="AE147" s="11"/>
      <c r="AF147" s="11"/>
      <c r="AG147" s="11"/>
      <c r="AH147" s="11"/>
      <c r="AI147" s="11"/>
      <c r="AJ147" s="11"/>
      <c r="AK147" s="11"/>
      <c r="AL147" s="11"/>
      <c r="AM147" s="11"/>
    </row>
    <row r="148" spans="1:39" x14ac:dyDescent="0.2">
      <c r="A148" s="11"/>
      <c r="B148" s="11"/>
      <c r="C148" s="11"/>
      <c r="D148" s="11"/>
      <c r="E148" s="11"/>
      <c r="F148" s="11"/>
      <c r="G148" s="49"/>
      <c r="H148" s="11"/>
      <c r="I148" s="11"/>
      <c r="J148" s="11"/>
      <c r="K148" s="11"/>
      <c r="L148" s="11"/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  <c r="AB148" s="11"/>
      <c r="AC148" s="11"/>
      <c r="AD148" s="11"/>
      <c r="AE148" s="11"/>
      <c r="AF148" s="11"/>
      <c r="AG148" s="11"/>
      <c r="AH148" s="11"/>
      <c r="AI148" s="11"/>
      <c r="AJ148" s="11"/>
      <c r="AK148" s="11"/>
      <c r="AL148" s="11"/>
      <c r="AM148" s="11"/>
    </row>
    <row r="149" spans="1:39" x14ac:dyDescent="0.2">
      <c r="A149" s="11"/>
      <c r="B149" s="11"/>
      <c r="C149" s="11"/>
      <c r="D149" s="11"/>
      <c r="E149" s="11"/>
      <c r="F149" s="11"/>
      <c r="G149" s="49"/>
      <c r="H149" s="11"/>
      <c r="I149" s="11"/>
      <c r="J149" s="11"/>
      <c r="K149" s="11"/>
      <c r="L149" s="11"/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/>
      <c r="AA149" s="11"/>
      <c r="AB149" s="11"/>
      <c r="AC149" s="11"/>
      <c r="AD149" s="11"/>
      <c r="AE149" s="11"/>
      <c r="AF149" s="11"/>
      <c r="AG149" s="11"/>
      <c r="AH149" s="11"/>
      <c r="AI149" s="11"/>
      <c r="AJ149" s="11"/>
      <c r="AK149" s="11"/>
      <c r="AL149" s="11"/>
      <c r="AM149" s="11"/>
    </row>
    <row r="150" spans="1:39" x14ac:dyDescent="0.2">
      <c r="A150" s="11"/>
      <c r="B150" s="11"/>
      <c r="C150" s="11"/>
      <c r="D150" s="11"/>
      <c r="E150" s="11"/>
      <c r="F150" s="11"/>
      <c r="G150" s="49"/>
      <c r="H150" s="11"/>
      <c r="I150" s="11"/>
      <c r="J150" s="11"/>
      <c r="K150" s="11"/>
      <c r="L150" s="11"/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  <c r="AB150" s="11"/>
      <c r="AC150" s="11"/>
      <c r="AD150" s="11"/>
      <c r="AE150" s="11"/>
      <c r="AF150" s="11"/>
      <c r="AG150" s="11"/>
      <c r="AH150" s="11"/>
      <c r="AI150" s="11"/>
      <c r="AJ150" s="11"/>
      <c r="AK150" s="11"/>
      <c r="AL150" s="11"/>
      <c r="AM150" s="11"/>
    </row>
    <row r="151" spans="1:39" x14ac:dyDescent="0.2">
      <c r="A151" s="11"/>
      <c r="B151" s="11"/>
      <c r="C151" s="11"/>
      <c r="D151" s="11"/>
      <c r="E151" s="11"/>
      <c r="F151" s="11"/>
      <c r="G151" s="49"/>
      <c r="H151" s="11"/>
      <c r="I151" s="11"/>
      <c r="J151" s="11"/>
      <c r="K151" s="11"/>
      <c r="L151" s="11"/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/>
      <c r="AA151" s="11"/>
      <c r="AB151" s="11"/>
      <c r="AC151" s="11"/>
      <c r="AD151" s="11"/>
      <c r="AE151" s="11"/>
      <c r="AF151" s="11"/>
      <c r="AG151" s="11"/>
      <c r="AH151" s="11"/>
      <c r="AI151" s="11"/>
      <c r="AJ151" s="11"/>
      <c r="AK151" s="11"/>
      <c r="AL151" s="11"/>
      <c r="AM151" s="11"/>
    </row>
    <row r="152" spans="1:39" x14ac:dyDescent="0.2">
      <c r="A152" s="11"/>
      <c r="B152" s="11"/>
      <c r="C152" s="11"/>
      <c r="D152" s="11"/>
      <c r="E152" s="11"/>
      <c r="F152" s="11"/>
      <c r="G152" s="49"/>
      <c r="H152" s="11"/>
      <c r="I152" s="11"/>
      <c r="J152" s="11"/>
      <c r="K152" s="11"/>
      <c r="L152" s="11"/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  <c r="AB152" s="11"/>
      <c r="AC152" s="11"/>
      <c r="AD152" s="11"/>
      <c r="AE152" s="11"/>
      <c r="AF152" s="11"/>
      <c r="AG152" s="11"/>
      <c r="AH152" s="11"/>
      <c r="AI152" s="11"/>
      <c r="AJ152" s="11"/>
      <c r="AK152" s="11"/>
      <c r="AL152" s="11"/>
      <c r="AM152" s="11"/>
    </row>
    <row r="153" spans="1:39" x14ac:dyDescent="0.2">
      <c r="A153" s="11"/>
      <c r="B153" s="11"/>
      <c r="C153" s="11"/>
      <c r="D153" s="11"/>
      <c r="E153" s="11"/>
      <c r="F153" s="11"/>
      <c r="G153" s="49"/>
      <c r="H153" s="11"/>
      <c r="I153" s="11"/>
      <c r="J153" s="11"/>
      <c r="K153" s="11"/>
      <c r="L153" s="11"/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/>
      <c r="AA153" s="11"/>
      <c r="AB153" s="11"/>
      <c r="AC153" s="11"/>
      <c r="AD153" s="11"/>
      <c r="AE153" s="11"/>
      <c r="AF153" s="11"/>
      <c r="AG153" s="11"/>
      <c r="AH153" s="11"/>
      <c r="AI153" s="11"/>
      <c r="AJ153" s="11"/>
      <c r="AK153" s="11"/>
      <c r="AL153" s="11"/>
      <c r="AM153" s="11"/>
    </row>
    <row r="154" spans="1:39" x14ac:dyDescent="0.2">
      <c r="A154" s="11"/>
      <c r="B154" s="11"/>
      <c r="C154" s="11"/>
      <c r="D154" s="11"/>
      <c r="E154" s="11"/>
      <c r="F154" s="11"/>
      <c r="G154" s="49"/>
      <c r="H154" s="11"/>
      <c r="I154" s="11"/>
      <c r="J154" s="11"/>
      <c r="K154" s="11"/>
      <c r="L154" s="11"/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  <c r="AB154" s="11"/>
      <c r="AC154" s="11"/>
      <c r="AD154" s="11"/>
      <c r="AE154" s="11"/>
      <c r="AF154" s="11"/>
      <c r="AG154" s="11"/>
      <c r="AH154" s="11"/>
      <c r="AI154" s="11"/>
      <c r="AJ154" s="11"/>
      <c r="AK154" s="11"/>
      <c r="AL154" s="11"/>
      <c r="AM154" s="11"/>
    </row>
    <row r="155" spans="1:39" x14ac:dyDescent="0.2">
      <c r="A155" s="11"/>
      <c r="B155" s="11"/>
      <c r="C155" s="11"/>
      <c r="D155" s="11"/>
      <c r="E155" s="11"/>
      <c r="F155" s="11"/>
      <c r="G155" s="49"/>
      <c r="H155" s="11"/>
      <c r="I155" s="11"/>
      <c r="J155" s="11"/>
      <c r="K155" s="11"/>
      <c r="L155" s="11"/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/>
      <c r="AA155" s="11"/>
      <c r="AB155" s="11"/>
      <c r="AC155" s="11"/>
      <c r="AD155" s="11"/>
      <c r="AE155" s="11"/>
      <c r="AF155" s="11"/>
      <c r="AG155" s="11"/>
      <c r="AH155" s="11"/>
      <c r="AI155" s="11"/>
      <c r="AJ155" s="11"/>
      <c r="AK155" s="11"/>
      <c r="AL155" s="11"/>
      <c r="AM155" s="11"/>
    </row>
    <row r="156" spans="1:39" x14ac:dyDescent="0.2">
      <c r="A156" s="11"/>
      <c r="B156" s="11"/>
      <c r="C156" s="11"/>
      <c r="D156" s="11"/>
      <c r="E156" s="11"/>
      <c r="F156" s="11"/>
      <c r="G156" s="49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</row>
    <row r="157" spans="1:39" x14ac:dyDescent="0.2">
      <c r="A157" s="11"/>
      <c r="B157" s="11"/>
      <c r="C157" s="11"/>
      <c r="D157" s="11"/>
      <c r="E157" s="11"/>
      <c r="F157" s="11"/>
      <c r="G157" s="49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/>
      <c r="AA157" s="11"/>
      <c r="AB157" s="11"/>
      <c r="AC157" s="11"/>
      <c r="AD157" s="11"/>
      <c r="AE157" s="11"/>
      <c r="AF157" s="11"/>
      <c r="AG157" s="11"/>
      <c r="AH157" s="11"/>
      <c r="AI157" s="11"/>
      <c r="AJ157" s="11"/>
      <c r="AK157" s="11"/>
      <c r="AL157" s="11"/>
      <c r="AM157" s="11"/>
    </row>
    <row r="158" spans="1:39" x14ac:dyDescent="0.2">
      <c r="A158" s="11"/>
      <c r="B158" s="11"/>
      <c r="C158" s="11"/>
      <c r="D158" s="11"/>
      <c r="E158" s="11"/>
      <c r="F158" s="11"/>
      <c r="G158" s="49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  <c r="AB158" s="11"/>
      <c r="AC158" s="11"/>
      <c r="AD158" s="11"/>
      <c r="AE158" s="11"/>
      <c r="AF158" s="11"/>
      <c r="AG158" s="11"/>
      <c r="AH158" s="11"/>
      <c r="AI158" s="11"/>
      <c r="AJ158" s="11"/>
      <c r="AK158" s="11"/>
      <c r="AL158" s="11"/>
      <c r="AM158" s="11"/>
    </row>
    <row r="159" spans="1:39" x14ac:dyDescent="0.2">
      <c r="A159" s="11"/>
      <c r="B159" s="11"/>
      <c r="C159" s="11"/>
      <c r="D159" s="11"/>
      <c r="E159" s="11"/>
      <c r="F159" s="11"/>
      <c r="G159" s="49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/>
      <c r="AA159" s="11"/>
      <c r="AB159" s="11"/>
      <c r="AC159" s="11"/>
      <c r="AD159" s="11"/>
      <c r="AE159" s="11"/>
      <c r="AF159" s="11"/>
      <c r="AG159" s="11"/>
      <c r="AH159" s="11"/>
      <c r="AI159" s="11"/>
      <c r="AJ159" s="11"/>
      <c r="AK159" s="11"/>
      <c r="AL159" s="11"/>
      <c r="AM159" s="11"/>
    </row>
    <row r="160" spans="1:39" x14ac:dyDescent="0.2">
      <c r="A160" s="11"/>
      <c r="B160" s="11"/>
      <c r="C160" s="11"/>
      <c r="D160" s="11"/>
      <c r="E160" s="11"/>
      <c r="F160" s="11"/>
      <c r="G160" s="49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  <c r="AB160" s="11"/>
      <c r="AC160" s="11"/>
      <c r="AD160" s="11"/>
      <c r="AE160" s="11"/>
      <c r="AF160" s="11"/>
      <c r="AG160" s="11"/>
      <c r="AH160" s="11"/>
      <c r="AI160" s="11"/>
      <c r="AJ160" s="11"/>
      <c r="AK160" s="11"/>
      <c r="AL160" s="11"/>
      <c r="AM160" s="11"/>
    </row>
    <row r="161" spans="1:39" x14ac:dyDescent="0.2">
      <c r="A161" s="11"/>
      <c r="B161" s="11"/>
      <c r="C161" s="11"/>
      <c r="D161" s="11"/>
      <c r="E161" s="11"/>
      <c r="F161" s="11"/>
      <c r="G161" s="49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/>
      <c r="AA161" s="11"/>
      <c r="AB161" s="11"/>
      <c r="AC161" s="11"/>
      <c r="AD161" s="11"/>
      <c r="AE161" s="11"/>
      <c r="AF161" s="11"/>
      <c r="AG161" s="11"/>
      <c r="AH161" s="11"/>
      <c r="AI161" s="11"/>
      <c r="AJ161" s="11"/>
      <c r="AK161" s="11"/>
      <c r="AL161" s="11"/>
      <c r="AM161" s="11"/>
    </row>
    <row r="162" spans="1:39" x14ac:dyDescent="0.2">
      <c r="A162" s="11"/>
      <c r="B162" s="11"/>
      <c r="C162" s="11"/>
      <c r="D162" s="11"/>
      <c r="E162" s="11"/>
      <c r="F162" s="11"/>
      <c r="G162" s="49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  <c r="AB162" s="11"/>
      <c r="AC162" s="11"/>
      <c r="AD162" s="11"/>
      <c r="AE162" s="11"/>
      <c r="AF162" s="11"/>
      <c r="AG162" s="11"/>
      <c r="AH162" s="11"/>
      <c r="AI162" s="11"/>
      <c r="AJ162" s="11"/>
      <c r="AK162" s="11"/>
      <c r="AL162" s="11"/>
      <c r="AM162" s="11"/>
    </row>
    <row r="163" spans="1:39" x14ac:dyDescent="0.2">
      <c r="A163" s="11"/>
      <c r="B163" s="11"/>
      <c r="C163" s="11"/>
      <c r="D163" s="11"/>
      <c r="E163" s="11"/>
      <c r="F163" s="11"/>
      <c r="G163" s="49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/>
      <c r="AA163" s="11"/>
      <c r="AB163" s="11"/>
      <c r="AC163" s="11"/>
      <c r="AD163" s="11"/>
      <c r="AE163" s="11"/>
      <c r="AF163" s="11"/>
      <c r="AG163" s="11"/>
      <c r="AH163" s="11"/>
      <c r="AI163" s="11"/>
      <c r="AJ163" s="11"/>
      <c r="AK163" s="11"/>
      <c r="AL163" s="11"/>
      <c r="AM163" s="11"/>
    </row>
    <row r="164" spans="1:39" x14ac:dyDescent="0.2">
      <c r="A164" s="11"/>
      <c r="B164" s="11"/>
      <c r="C164" s="11"/>
      <c r="D164" s="11"/>
      <c r="E164" s="11"/>
      <c r="F164" s="11"/>
      <c r="G164" s="49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  <c r="AB164" s="11"/>
      <c r="AC164" s="11"/>
      <c r="AD164" s="11"/>
      <c r="AE164" s="11"/>
      <c r="AF164" s="11"/>
      <c r="AG164" s="11"/>
      <c r="AH164" s="11"/>
      <c r="AI164" s="11"/>
      <c r="AJ164" s="11"/>
      <c r="AK164" s="11"/>
      <c r="AL164" s="11"/>
      <c r="AM164" s="11"/>
    </row>
    <row r="165" spans="1:39" x14ac:dyDescent="0.2">
      <c r="A165" s="11"/>
      <c r="B165" s="11"/>
      <c r="C165" s="11"/>
      <c r="D165" s="11"/>
      <c r="E165" s="11"/>
      <c r="F165" s="11"/>
      <c r="G165" s="49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/>
      <c r="AA165" s="11"/>
      <c r="AB165" s="11"/>
      <c r="AC165" s="11"/>
      <c r="AD165" s="11"/>
      <c r="AE165" s="11"/>
      <c r="AF165" s="11"/>
      <c r="AG165" s="11"/>
      <c r="AH165" s="11"/>
      <c r="AI165" s="11"/>
      <c r="AJ165" s="11"/>
      <c r="AK165" s="11"/>
      <c r="AL165" s="11"/>
      <c r="AM165" s="11"/>
    </row>
    <row r="166" spans="1:39" x14ac:dyDescent="0.2">
      <c r="A166" s="11"/>
      <c r="B166" s="11"/>
      <c r="C166" s="11"/>
      <c r="D166" s="11"/>
      <c r="E166" s="11"/>
      <c r="F166" s="11"/>
      <c r="G166" s="49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  <c r="AB166" s="11"/>
      <c r="AC166" s="11"/>
      <c r="AD166" s="11"/>
      <c r="AE166" s="11"/>
      <c r="AF166" s="11"/>
      <c r="AG166" s="11"/>
      <c r="AH166" s="11"/>
      <c r="AI166" s="11"/>
      <c r="AJ166" s="11"/>
      <c r="AK166" s="11"/>
      <c r="AL166" s="11"/>
      <c r="AM166" s="11"/>
    </row>
    <row r="167" spans="1:39" x14ac:dyDescent="0.2">
      <c r="A167" s="11"/>
      <c r="B167" s="11"/>
      <c r="C167" s="11"/>
      <c r="D167" s="11"/>
      <c r="E167" s="11"/>
      <c r="F167" s="11"/>
      <c r="G167" s="49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/>
      <c r="AA167" s="11"/>
      <c r="AB167" s="11"/>
      <c r="AC167" s="11"/>
      <c r="AD167" s="11"/>
      <c r="AE167" s="11"/>
      <c r="AF167" s="11"/>
      <c r="AG167" s="11"/>
      <c r="AH167" s="11"/>
      <c r="AI167" s="11"/>
      <c r="AJ167" s="11"/>
      <c r="AK167" s="11"/>
      <c r="AL167" s="11"/>
      <c r="AM167" s="11"/>
    </row>
    <row r="168" spans="1:39" x14ac:dyDescent="0.2">
      <c r="A168" s="11"/>
      <c r="B168" s="11"/>
      <c r="C168" s="11"/>
      <c r="D168" s="11"/>
      <c r="E168" s="11"/>
      <c r="F168" s="11"/>
      <c r="G168" s="49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  <c r="AB168" s="11"/>
      <c r="AC168" s="11"/>
      <c r="AD168" s="11"/>
      <c r="AE168" s="11"/>
      <c r="AF168" s="11"/>
      <c r="AG168" s="11"/>
      <c r="AH168" s="11"/>
      <c r="AI168" s="11"/>
      <c r="AJ168" s="11"/>
      <c r="AK168" s="11"/>
      <c r="AL168" s="11"/>
      <c r="AM168" s="11"/>
    </row>
    <row r="169" spans="1:39" x14ac:dyDescent="0.2">
      <c r="A169" s="11"/>
      <c r="B169" s="11"/>
      <c r="C169" s="11"/>
      <c r="D169" s="11"/>
      <c r="E169" s="11"/>
      <c r="F169" s="11"/>
      <c r="G169" s="49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  <c r="AB169" s="11"/>
      <c r="AC169" s="11"/>
      <c r="AD169" s="11"/>
      <c r="AE169" s="11"/>
      <c r="AF169" s="11"/>
      <c r="AG169" s="11"/>
      <c r="AH169" s="11"/>
      <c r="AI169" s="11"/>
      <c r="AJ169" s="11"/>
      <c r="AK169" s="11"/>
      <c r="AL169" s="11"/>
      <c r="AM169" s="11"/>
    </row>
    <row r="170" spans="1:39" x14ac:dyDescent="0.2">
      <c r="A170" s="11"/>
      <c r="B170" s="11"/>
      <c r="C170" s="11"/>
      <c r="D170" s="11"/>
      <c r="E170" s="11"/>
      <c r="F170" s="11"/>
      <c r="G170" s="49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</row>
    <row r="171" spans="1:39" x14ac:dyDescent="0.2">
      <c r="A171" s="11"/>
      <c r="B171" s="11"/>
      <c r="C171" s="11"/>
      <c r="D171" s="11"/>
      <c r="E171" s="11"/>
      <c r="F171" s="11"/>
      <c r="G171" s="49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</row>
    <row r="172" spans="1:39" x14ac:dyDescent="0.2">
      <c r="A172" s="11"/>
      <c r="B172" s="11"/>
      <c r="C172" s="11"/>
      <c r="D172" s="11"/>
      <c r="E172" s="11"/>
      <c r="F172" s="11"/>
      <c r="G172" s="49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</row>
    <row r="173" spans="1:39" x14ac:dyDescent="0.2">
      <c r="A173" s="11"/>
      <c r="B173" s="11"/>
      <c r="C173" s="11"/>
      <c r="D173" s="11"/>
      <c r="E173" s="11"/>
      <c r="F173" s="11"/>
      <c r="G173" s="49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/>
      <c r="AA173" s="11"/>
      <c r="AB173" s="11"/>
      <c r="AC173" s="11"/>
      <c r="AD173" s="11"/>
      <c r="AE173" s="11"/>
      <c r="AF173" s="11"/>
      <c r="AG173" s="11"/>
      <c r="AH173" s="11"/>
      <c r="AI173" s="11"/>
      <c r="AJ173" s="11"/>
      <c r="AK173" s="11"/>
      <c r="AL173" s="11"/>
      <c r="AM173" s="11"/>
    </row>
    <row r="174" spans="1:39" x14ac:dyDescent="0.2">
      <c r="A174" s="11"/>
      <c r="B174" s="11"/>
      <c r="C174" s="11"/>
      <c r="D174" s="11"/>
      <c r="E174" s="11"/>
      <c r="F174" s="11"/>
      <c r="G174" s="49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  <c r="AB174" s="11"/>
      <c r="AC174" s="11"/>
      <c r="AD174" s="11"/>
      <c r="AE174" s="11"/>
      <c r="AF174" s="11"/>
      <c r="AG174" s="11"/>
      <c r="AH174" s="11"/>
      <c r="AI174" s="11"/>
      <c r="AJ174" s="11"/>
      <c r="AK174" s="11"/>
      <c r="AL174" s="11"/>
      <c r="AM174" s="11"/>
    </row>
    <row r="175" spans="1:39" x14ac:dyDescent="0.2">
      <c r="A175" s="11"/>
      <c r="B175" s="11"/>
      <c r="C175" s="11"/>
      <c r="D175" s="11"/>
      <c r="E175" s="11"/>
      <c r="F175" s="11"/>
      <c r="G175" s="49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  <c r="AB175" s="11"/>
      <c r="AC175" s="11"/>
      <c r="AD175" s="11"/>
      <c r="AE175" s="11"/>
      <c r="AF175" s="11"/>
      <c r="AG175" s="11"/>
      <c r="AH175" s="11"/>
      <c r="AI175" s="11"/>
      <c r="AJ175" s="11"/>
      <c r="AK175" s="11"/>
      <c r="AL175" s="11"/>
      <c r="AM175" s="11"/>
    </row>
    <row r="176" spans="1:39" x14ac:dyDescent="0.2">
      <c r="A176" s="11"/>
      <c r="B176" s="11"/>
      <c r="C176" s="11"/>
      <c r="D176" s="11"/>
      <c r="E176" s="11"/>
      <c r="F176" s="11"/>
      <c r="G176" s="49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  <c r="AB176" s="11"/>
      <c r="AC176" s="11"/>
      <c r="AD176" s="11"/>
      <c r="AE176" s="11"/>
      <c r="AF176" s="11"/>
      <c r="AG176" s="11"/>
      <c r="AH176" s="11"/>
      <c r="AI176" s="11"/>
      <c r="AJ176" s="11"/>
      <c r="AK176" s="11"/>
      <c r="AL176" s="11"/>
      <c r="AM176" s="11"/>
    </row>
    <row r="177" spans="1:39" x14ac:dyDescent="0.2">
      <c r="A177" s="11"/>
      <c r="B177" s="11"/>
      <c r="C177" s="11"/>
      <c r="D177" s="11"/>
      <c r="E177" s="11"/>
      <c r="F177" s="11"/>
      <c r="G177" s="49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/>
      <c r="AA177" s="11"/>
      <c r="AB177" s="11"/>
      <c r="AC177" s="11"/>
      <c r="AD177" s="11"/>
      <c r="AE177" s="11"/>
      <c r="AF177" s="11"/>
      <c r="AG177" s="11"/>
      <c r="AH177" s="11"/>
      <c r="AI177" s="11"/>
      <c r="AJ177" s="11"/>
      <c r="AK177" s="11"/>
      <c r="AL177" s="11"/>
      <c r="AM177" s="11"/>
    </row>
    <row r="178" spans="1:39" x14ac:dyDescent="0.2">
      <c r="A178" s="11"/>
      <c r="B178" s="11"/>
      <c r="C178" s="11"/>
      <c r="D178" s="11"/>
      <c r="E178" s="11"/>
      <c r="F178" s="11"/>
      <c r="G178" s="49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  <c r="AB178" s="11"/>
      <c r="AC178" s="11"/>
      <c r="AD178" s="11"/>
      <c r="AE178" s="11"/>
      <c r="AF178" s="11"/>
      <c r="AG178" s="11"/>
      <c r="AH178" s="11"/>
      <c r="AI178" s="11"/>
      <c r="AJ178" s="11"/>
      <c r="AK178" s="11"/>
      <c r="AL178" s="11"/>
      <c r="AM178" s="11"/>
    </row>
    <row r="179" spans="1:39" x14ac:dyDescent="0.2">
      <c r="A179" s="11"/>
      <c r="B179" s="11"/>
      <c r="C179" s="11"/>
      <c r="D179" s="11"/>
      <c r="E179" s="11"/>
      <c r="F179" s="11"/>
      <c r="G179" s="49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/>
      <c r="AA179" s="11"/>
      <c r="AB179" s="11"/>
      <c r="AC179" s="11"/>
      <c r="AD179" s="11"/>
      <c r="AE179" s="11"/>
      <c r="AF179" s="11"/>
      <c r="AG179" s="11"/>
      <c r="AH179" s="11"/>
      <c r="AI179" s="11"/>
      <c r="AJ179" s="11"/>
      <c r="AK179" s="11"/>
      <c r="AL179" s="11"/>
      <c r="AM179" s="11"/>
    </row>
    <row r="180" spans="1:39" x14ac:dyDescent="0.2">
      <c r="A180" s="11"/>
      <c r="B180" s="11"/>
      <c r="C180" s="11"/>
      <c r="D180" s="11"/>
      <c r="E180" s="11"/>
      <c r="F180" s="11"/>
      <c r="G180" s="49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  <c r="AB180" s="11"/>
      <c r="AC180" s="11"/>
      <c r="AD180" s="11"/>
      <c r="AE180" s="11"/>
      <c r="AF180" s="11"/>
      <c r="AG180" s="11"/>
      <c r="AH180" s="11"/>
      <c r="AI180" s="11"/>
      <c r="AJ180" s="11"/>
      <c r="AK180" s="11"/>
      <c r="AL180" s="11"/>
      <c r="AM180" s="11"/>
    </row>
    <row r="181" spans="1:39" x14ac:dyDescent="0.2">
      <c r="A181" s="11"/>
      <c r="B181" s="11"/>
      <c r="C181" s="11"/>
      <c r="D181" s="11"/>
      <c r="E181" s="11"/>
      <c r="F181" s="11"/>
      <c r="G181" s="49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  <c r="AB181" s="11"/>
      <c r="AC181" s="11"/>
      <c r="AD181" s="11"/>
      <c r="AE181" s="11"/>
      <c r="AF181" s="11"/>
      <c r="AG181" s="11"/>
      <c r="AH181" s="11"/>
      <c r="AI181" s="11"/>
      <c r="AJ181" s="11"/>
      <c r="AK181" s="11"/>
      <c r="AL181" s="11"/>
      <c r="AM181" s="11"/>
    </row>
    <row r="182" spans="1:39" x14ac:dyDescent="0.2">
      <c r="A182" s="11"/>
      <c r="B182" s="11"/>
      <c r="C182" s="11"/>
      <c r="D182" s="11"/>
      <c r="E182" s="11"/>
      <c r="F182" s="11"/>
      <c r="G182" s="49"/>
    </row>
    <row r="183" spans="1:39" x14ac:dyDescent="0.2">
      <c r="A183" s="11"/>
      <c r="B183" s="11"/>
      <c r="C183" s="11"/>
      <c r="D183" s="11"/>
      <c r="E183" s="11"/>
      <c r="F183" s="11"/>
      <c r="G183" s="49"/>
    </row>
    <row r="184" spans="1:39" x14ac:dyDescent="0.2">
      <c r="A184" s="11"/>
      <c r="B184" s="11"/>
      <c r="C184" s="11"/>
      <c r="D184" s="11"/>
      <c r="E184" s="11"/>
      <c r="F184" s="11"/>
      <c r="G184" s="49"/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N53"/>
  <sheetViews>
    <sheetView workbookViewId="0">
      <selection activeCell="B8" sqref="B8"/>
    </sheetView>
  </sheetViews>
  <sheetFormatPr baseColWidth="10" defaultColWidth="8.83203125" defaultRowHeight="15" x14ac:dyDescent="0.2"/>
  <cols>
    <col min="1" max="1" width="48" customWidth="1"/>
    <col min="2" max="4" width="28" customWidth="1"/>
  </cols>
  <sheetData>
    <row r="1" spans="1:14" x14ac:dyDescent="0.2">
      <c r="A1" s="27" t="s">
        <v>6</v>
      </c>
      <c r="B1" s="25" t="s">
        <v>0</v>
      </c>
      <c r="C1" s="26" t="s">
        <v>29</v>
      </c>
      <c r="D1" s="26" t="s">
        <v>30</v>
      </c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x14ac:dyDescent="0.2">
      <c r="A2" s="11" t="s">
        <v>7</v>
      </c>
      <c r="B2" s="12">
        <f>Rekentool!$D$6*12</f>
        <v>78000</v>
      </c>
      <c r="C2" s="12">
        <f>B2*Rekentool!$E$8</f>
        <v>6240</v>
      </c>
      <c r="D2" s="12">
        <f>B2 + C2</f>
        <v>84240</v>
      </c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x14ac:dyDescent="0.2">
      <c r="A3" s="11" t="s">
        <v>8</v>
      </c>
      <c r="B3" s="12">
        <f>(Rekentool!$D$6-Rekentool!$D$7)*12</f>
        <v>75600</v>
      </c>
      <c r="C3" s="12">
        <f>B3*Rekentool!$E$8</f>
        <v>6048</v>
      </c>
      <c r="D3" s="12">
        <f>B3 + C3</f>
        <v>81648</v>
      </c>
      <c r="E3" s="11"/>
      <c r="F3" s="11"/>
      <c r="G3" s="11"/>
      <c r="H3" s="11"/>
      <c r="I3" s="11"/>
      <c r="J3" s="11"/>
      <c r="K3" s="11"/>
      <c r="L3" s="11"/>
      <c r="M3" s="11"/>
      <c r="N3" s="11"/>
    </row>
    <row r="4" spans="1:14" x14ac:dyDescent="0.2">
      <c r="A4" s="11" t="s">
        <v>9</v>
      </c>
      <c r="B4" s="12" cm="1">
        <f t="array" ref="B4">SUMPRODUCT(Werknemer!$C$2:$C$200,(B2&gt;Werknemer!$A$2:$A$200)*((B2&lt;Werknemer!$B$2:$B$200)*(B2-Werknemer!$A$2:$A$200)+(B2&gt;=Werknemer!$B$2:$B$200)*(Werknemer!$B$2:$B$200-Werknemer!$A$2:$A$200)))</f>
        <v>29147.594599999997</v>
      </c>
      <c r="C4" s="12"/>
      <c r="D4" s="12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4" x14ac:dyDescent="0.2">
      <c r="A5" s="11" t="s">
        <v>10</v>
      </c>
      <c r="B5" s="12" cm="1">
        <f t="array" ref="B5">SUMPRODUCT(Werknemer!$C$2:$C$200,(B3&gt;Werknemer!$A$2:$A$200)*((B3&lt;Werknemer!$B$2:$B$200)*(B3-Werknemer!$A$2:$A$200)+(B3&gt;=Werknemer!$B$2:$B$200)*(Werknemer!$B$2:$B$200-Werknemer!$A$2:$A$200)))</f>
        <v>27959.594599999997</v>
      </c>
      <c r="C5" s="12"/>
      <c r="D5" s="12"/>
      <c r="E5" s="11"/>
      <c r="F5" s="11"/>
      <c r="G5" s="11"/>
      <c r="H5" s="11"/>
      <c r="I5" s="11"/>
      <c r="J5" s="11"/>
      <c r="K5" s="11"/>
      <c r="L5" s="11"/>
      <c r="M5" s="11"/>
      <c r="N5" s="11"/>
    </row>
    <row r="6" spans="1:14" x14ac:dyDescent="0.2">
      <c r="A6" s="11" t="s">
        <v>11</v>
      </c>
      <c r="B6" s="19">
        <f>INDEX(Werknemer!$C$2:$C$200, MATCH(B2, Werknemer!$A$2:$A$200, 1))</f>
        <v>0.495</v>
      </c>
      <c r="C6" s="12"/>
      <c r="D6" s="12"/>
      <c r="E6" s="11"/>
      <c r="F6" s="11"/>
      <c r="G6" s="11"/>
      <c r="H6" s="11"/>
      <c r="I6" s="11"/>
      <c r="J6" s="11"/>
      <c r="K6" s="11"/>
      <c r="L6" s="11"/>
      <c r="M6" s="11"/>
      <c r="N6" s="11"/>
    </row>
    <row r="7" spans="1:14" x14ac:dyDescent="0.2">
      <c r="A7" s="11" t="s">
        <v>12</v>
      </c>
      <c r="B7" s="19">
        <f>INDEX(Werknemer!$C$2:$C$200, MATCH(B3, Werknemer!$A$2:$A$200, 1))</f>
        <v>0.495</v>
      </c>
      <c r="C7" s="12"/>
      <c r="D7" s="12"/>
      <c r="E7" s="11"/>
      <c r="F7" s="11"/>
      <c r="G7" s="11"/>
      <c r="H7" s="11"/>
      <c r="I7" s="11"/>
      <c r="J7" s="11"/>
      <c r="K7" s="11"/>
      <c r="L7" s="11"/>
      <c r="M7" s="11"/>
      <c r="N7" s="11"/>
    </row>
    <row r="8" spans="1:14" x14ac:dyDescent="0.2">
      <c r="A8" s="11" t="s">
        <v>39</v>
      </c>
      <c r="B8" s="12" cm="1">
        <f t="array" ref="B8">SUMPRODUCT(Werkgever!$C$2:$C$200,(D2&gt;Werkgever!$A$2:$A$200)*((D2&lt;Werkgever!$B$2:$B$200)*(D2-Werkgever!$A$2:$A$200)+(D2&gt;=Werkgever!$B$2:$B$200)*(Werkgever!$B$2:$B$200-Werkgever!$A$2:$A$200)))</f>
        <v>17690.399999999998</v>
      </c>
      <c r="C8" s="12"/>
      <c r="D8" s="12"/>
      <c r="E8" s="11"/>
      <c r="F8" s="11"/>
      <c r="G8" s="11"/>
      <c r="H8" s="11"/>
      <c r="I8" s="11"/>
      <c r="J8" s="11"/>
      <c r="K8" s="11"/>
      <c r="L8" s="11"/>
      <c r="M8" s="11"/>
      <c r="N8" s="11"/>
    </row>
    <row r="9" spans="1:14" x14ac:dyDescent="0.2">
      <c r="A9" s="11" t="s">
        <v>40</v>
      </c>
      <c r="B9" s="12" cm="1">
        <f t="array" ref="B9">SUMPRODUCT(Werkgever!$D$2:$D$200,(D2&gt;Werkgever!$A$2:$A$200)*((D2&lt;Werkgever!$B$2:$B$200)*(D2-Werkgever!$A$2:$A$200)+(D2&gt;=Werkgever!$B$2:$B$200)*(Werkgever!$B$2:$B$200-Werkgever!$A$2:$A$200)))</f>
        <v>3790.7999999999997</v>
      </c>
      <c r="C9" s="12"/>
      <c r="D9" s="12"/>
      <c r="E9" s="11"/>
      <c r="F9" s="11"/>
      <c r="G9" s="11"/>
      <c r="H9" s="11"/>
      <c r="I9" s="11"/>
      <c r="J9" s="11"/>
      <c r="K9" s="11"/>
      <c r="L9" s="11"/>
      <c r="M9" s="11"/>
      <c r="N9" s="11"/>
    </row>
    <row r="10" spans="1:14" x14ac:dyDescent="0.2">
      <c r="A10" s="11" t="s">
        <v>13</v>
      </c>
      <c r="B10" s="12" cm="1">
        <f t="array" ref="B10">SUMPRODUCT(Werkgever!$C$2:$C$200,(D3&gt;Werkgever!$A$2:$A$200)*((D3&lt;Werkgever!$B$2:$B$200)*(D3-Werkgever!$A$2:$A$200)+(D3&gt;=Werkgever!$B$2:$B$200)*(Werkgever!$B$2:$B$200-Werkgever!$A$2:$A$200)))</f>
        <v>17146.079999999998</v>
      </c>
      <c r="C10" s="12"/>
      <c r="D10" s="12"/>
      <c r="E10" s="11"/>
      <c r="F10" s="11"/>
      <c r="G10" s="11"/>
      <c r="H10" s="11"/>
      <c r="I10" s="11"/>
      <c r="J10" s="11"/>
      <c r="K10" s="11"/>
      <c r="L10" s="11"/>
      <c r="M10" s="11"/>
      <c r="N10" s="11"/>
    </row>
    <row r="11" spans="1:14" x14ac:dyDescent="0.2">
      <c r="A11" s="11" t="s">
        <v>43</v>
      </c>
      <c r="B11" s="12" cm="1">
        <f t="array" ref="B11">SUMPRODUCT(Werkgever!$D$2:$D$200,(D3&gt;Werkgever!$A$2:$A$200)*((D3&lt;Werkgever!$B$2:$B$200)*(D3-Werkgever!$A$2:$A$200)+(D3&gt;=Werkgever!$B$2:$B$200)*(Werkgever!$B$2:$B$200-Werkgever!$A$2:$A$200)))</f>
        <v>3674.16</v>
      </c>
      <c r="C11" s="12"/>
      <c r="D11" s="12"/>
      <c r="E11" s="11"/>
      <c r="F11" s="11"/>
      <c r="G11" s="11"/>
      <c r="H11" s="11"/>
      <c r="I11" s="11"/>
      <c r="J11" s="11"/>
      <c r="K11" s="11"/>
      <c r="L11" s="11"/>
      <c r="M11" s="11"/>
      <c r="N11" s="11"/>
    </row>
    <row r="12" spans="1:14" ht="30" customHeight="1" x14ac:dyDescent="0.2">
      <c r="A12" s="11"/>
      <c r="B12" s="12"/>
      <c r="C12" s="12"/>
      <c r="D12" s="12"/>
      <c r="E12" s="11"/>
      <c r="F12" s="11"/>
      <c r="G12" s="11"/>
      <c r="H12" s="11"/>
      <c r="I12" s="11"/>
      <c r="J12" s="11"/>
      <c r="K12" s="11"/>
      <c r="L12" s="11"/>
      <c r="M12" s="11"/>
      <c r="N12" s="11"/>
    </row>
    <row r="13" spans="1:14" x14ac:dyDescent="0.2">
      <c r="A13" s="21" t="s">
        <v>14</v>
      </c>
      <c r="B13" s="24" t="s">
        <v>32</v>
      </c>
      <c r="C13" s="24" t="s">
        <v>31</v>
      </c>
      <c r="D13" s="24" t="s">
        <v>15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</row>
    <row r="14" spans="1:14" x14ac:dyDescent="0.2">
      <c r="A14" s="11" t="s">
        <v>16</v>
      </c>
      <c r="B14" s="12">
        <f>Rekentool!$D$6</f>
        <v>6500</v>
      </c>
      <c r="C14" s="12">
        <f>(Rekentool!$D$6-Rekentool!$D$7)</f>
        <v>6300</v>
      </c>
      <c r="D14" s="12">
        <f t="shared" ref="D14:D18" si="0">C14-B14</f>
        <v>-200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</row>
    <row r="15" spans="1:14" x14ac:dyDescent="0.2">
      <c r="A15" s="11" t="s">
        <v>17</v>
      </c>
      <c r="B15" s="12">
        <f>(B2-B4)/12</f>
        <v>4071.0337833333338</v>
      </c>
      <c r="C15" s="12">
        <f>(B3-B5)/12</f>
        <v>3970.0337833333338</v>
      </c>
      <c r="D15" s="12">
        <f t="shared" si="0"/>
        <v>-101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</row>
    <row r="16" spans="1:14" x14ac:dyDescent="0.2">
      <c r="A16" s="11" t="s">
        <v>18</v>
      </c>
      <c r="B16" s="12">
        <f>C2</f>
        <v>6240</v>
      </c>
      <c r="C16" s="12">
        <f>C3</f>
        <v>6048</v>
      </c>
      <c r="D16" s="12">
        <f t="shared" si="0"/>
        <v>-192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</row>
    <row r="17" spans="1:14" x14ac:dyDescent="0.2">
      <c r="A17" s="11" t="s">
        <v>19</v>
      </c>
      <c r="B17" s="12">
        <f>B16*(1-Rekentool!$E$9)</f>
        <v>3432.0000000000005</v>
      </c>
      <c r="C17" s="12">
        <f>C16*(1-Rekentool!$E$9)</f>
        <v>3326.4</v>
      </c>
      <c r="D17" s="12">
        <f t="shared" si="0"/>
        <v>-105.60000000000036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</row>
    <row r="18" spans="1:14" x14ac:dyDescent="0.2">
      <c r="A18" s="11" t="s">
        <v>20</v>
      </c>
      <c r="B18" s="12" t="s">
        <v>21</v>
      </c>
      <c r="C18" s="12">
        <f>Rekentool!$D$7</f>
        <v>200</v>
      </c>
      <c r="D18" s="12">
        <f t="shared" si="0"/>
        <v>200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</row>
    <row r="19" spans="1:14" x14ac:dyDescent="0.2">
      <c r="A19" s="11" t="s">
        <v>22</v>
      </c>
      <c r="B19" s="12">
        <f>B15 + B17/12</f>
        <v>4357.0337833333342</v>
      </c>
      <c r="C19" s="12">
        <f>C15 + C17/12 + C18</f>
        <v>4447.233783333334</v>
      </c>
      <c r="D19" s="12">
        <f>C19-B19</f>
        <v>90.199999999999818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</row>
    <row r="20" spans="1:14" x14ac:dyDescent="0.2">
      <c r="A20" s="11" t="s">
        <v>23</v>
      </c>
      <c r="B20" s="12">
        <f>B8/12</f>
        <v>1474.1999999999998</v>
      </c>
      <c r="C20" s="12">
        <f>B10/12</f>
        <v>1428.84</v>
      </c>
      <c r="D20" s="12">
        <f>C20-B20</f>
        <v>-45.3599999999999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</row>
    <row r="21" spans="1:14" x14ac:dyDescent="0.2">
      <c r="A21" s="11" t="s">
        <v>41</v>
      </c>
      <c r="B21" s="12">
        <f>B9/12</f>
        <v>315.89999999999998</v>
      </c>
      <c r="C21" s="12">
        <f>B11/12</f>
        <v>306.18</v>
      </c>
      <c r="D21" s="12">
        <f>C21-B21</f>
        <v>-9.7199999999999704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</row>
    <row r="22" spans="1:14" x14ac:dyDescent="0.2">
      <c r="A22" s="11" t="s">
        <v>24</v>
      </c>
      <c r="B22" s="12">
        <f>B14 + B20</f>
        <v>7974.2</v>
      </c>
      <c r="C22" s="12">
        <f>C14 + C20</f>
        <v>7728.84</v>
      </c>
      <c r="D22" s="12">
        <f>C22-B22</f>
        <v>-245.35999999999967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</row>
    <row r="23" spans="1:14" ht="31" customHeight="1" x14ac:dyDescent="0.2">
      <c r="A23" s="11"/>
      <c r="B23" s="12"/>
      <c r="C23" s="12"/>
      <c r="D23" s="12"/>
      <c r="E23" s="11"/>
      <c r="F23" s="11"/>
      <c r="G23" s="11"/>
      <c r="H23" s="11"/>
      <c r="I23" s="11"/>
      <c r="J23" s="11"/>
      <c r="K23" s="11"/>
      <c r="L23" s="11"/>
      <c r="M23" s="11"/>
      <c r="N23" s="11"/>
    </row>
    <row r="24" spans="1:14" x14ac:dyDescent="0.2">
      <c r="A24" s="22"/>
      <c r="B24" s="23" t="s">
        <v>26</v>
      </c>
      <c r="C24" s="23" t="s">
        <v>27</v>
      </c>
      <c r="D24" s="23" t="s">
        <v>28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</row>
    <row r="25" spans="1:14" x14ac:dyDescent="0.2">
      <c r="A25" s="28" t="s">
        <v>33</v>
      </c>
      <c r="B25" s="29">
        <f>C18</f>
        <v>200</v>
      </c>
      <c r="C25" s="29">
        <f>B25*12</f>
        <v>2400</v>
      </c>
      <c r="D25" s="30"/>
      <c r="E25" s="11"/>
      <c r="F25" s="11"/>
      <c r="G25" s="11"/>
      <c r="H25" s="11"/>
      <c r="I25" s="11"/>
      <c r="J25" s="11"/>
      <c r="K25" s="11"/>
      <c r="L25" s="11"/>
      <c r="M25" s="11"/>
      <c r="N25" s="11"/>
    </row>
    <row r="26" spans="1:14" x14ac:dyDescent="0.2">
      <c r="A26" s="28"/>
      <c r="B26" s="29"/>
      <c r="C26" s="29"/>
      <c r="D26" s="30"/>
      <c r="E26" s="11"/>
      <c r="F26" s="11"/>
      <c r="G26" s="11"/>
      <c r="H26" s="11"/>
      <c r="I26" s="11"/>
      <c r="J26" s="11"/>
      <c r="K26" s="11"/>
      <c r="L26" s="11"/>
      <c r="M26" s="11"/>
      <c r="N26" s="11"/>
    </row>
    <row r="27" spans="1:14" x14ac:dyDescent="0.2">
      <c r="A27" s="36" t="s">
        <v>45</v>
      </c>
      <c r="B27" s="29"/>
      <c r="C27" s="29"/>
      <c r="D27" s="30"/>
      <c r="E27" s="11"/>
      <c r="F27" s="11"/>
      <c r="G27" s="11"/>
      <c r="H27" s="11"/>
      <c r="I27" s="11"/>
      <c r="J27" s="11"/>
      <c r="K27" s="11"/>
      <c r="L27" s="11"/>
      <c r="M27" s="11"/>
      <c r="N27" s="11"/>
    </row>
    <row r="28" spans="1:14" x14ac:dyDescent="0.2">
      <c r="A28" s="14" t="s">
        <v>34</v>
      </c>
      <c r="B28" s="15">
        <f>C19-B19</f>
        <v>90.199999999999818</v>
      </c>
      <c r="C28" s="15">
        <f>B28*12</f>
        <v>1082.3999999999978</v>
      </c>
      <c r="D28" s="16">
        <f>B28/B25</f>
        <v>0.45099999999999907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</row>
    <row r="29" spans="1:14" x14ac:dyDescent="0.2">
      <c r="A29" s="11" t="s">
        <v>35</v>
      </c>
      <c r="B29" s="12">
        <f>B20-C20</f>
        <v>45.3599999999999</v>
      </c>
      <c r="C29" s="12">
        <f t="shared" ref="C29" si="1">B29*12</f>
        <v>544.3199999999988</v>
      </c>
      <c r="D29" s="13">
        <f>B29/B25</f>
        <v>0.2267999999999995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</row>
    <row r="30" spans="1:14" x14ac:dyDescent="0.2">
      <c r="A30" s="7" t="s">
        <v>25</v>
      </c>
      <c r="B30" s="8">
        <f>B28+B29</f>
        <v>135.55999999999972</v>
      </c>
      <c r="C30" s="8">
        <f>B30*12</f>
        <v>1626.7199999999966</v>
      </c>
      <c r="D30" s="9">
        <f>B30/B25</f>
        <v>0.67779999999999863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</row>
    <row r="31" spans="1:14" s="20" customFormat="1" ht="16" x14ac:dyDescent="0.2">
      <c r="A31" s="17"/>
      <c r="B31" s="18"/>
      <c r="C31" s="18"/>
      <c r="D31" s="6"/>
    </row>
    <row r="32" spans="1:14" s="20" customFormat="1" ht="16" x14ac:dyDescent="0.2">
      <c r="A32" s="36" t="s">
        <v>36</v>
      </c>
      <c r="B32" s="18"/>
      <c r="C32" s="18"/>
      <c r="D32" s="6"/>
    </row>
    <row r="33" spans="1:14" s="20" customFormat="1" ht="16" x14ac:dyDescent="0.2">
      <c r="A33" s="11" t="s">
        <v>34</v>
      </c>
      <c r="B33" s="35">
        <f>B28</f>
        <v>90.199999999999818</v>
      </c>
      <c r="C33" s="35">
        <f>C28</f>
        <v>1082.3999999999978</v>
      </c>
      <c r="D33" s="6">
        <f>B33/B25</f>
        <v>0.45099999999999907</v>
      </c>
    </row>
    <row r="34" spans="1:14" s="20" customFormat="1" ht="16" x14ac:dyDescent="0.2">
      <c r="A34" s="11" t="s">
        <v>44</v>
      </c>
      <c r="B34" s="12">
        <f>B21-C21</f>
        <v>9.7199999999999704</v>
      </c>
      <c r="C34" s="12">
        <f t="shared" ref="C34" si="2">B34*12</f>
        <v>116.63999999999965</v>
      </c>
      <c r="D34" s="6">
        <f>B34/B25</f>
        <v>4.8599999999999852E-2</v>
      </c>
    </row>
    <row r="35" spans="1:14" s="5" customFormat="1" ht="16" x14ac:dyDescent="0.2">
      <c r="A35" s="7" t="s">
        <v>25</v>
      </c>
      <c r="B35" s="33">
        <f>B33+B34</f>
        <v>99.919999999999789</v>
      </c>
      <c r="C35" s="33">
        <f>C33+C34</f>
        <v>1199.0399999999975</v>
      </c>
      <c r="D35" s="34">
        <f>B35/B25</f>
        <v>0.49959999999999893</v>
      </c>
      <c r="E35" s="20"/>
      <c r="F35" s="20"/>
      <c r="G35" s="20"/>
      <c r="H35" s="20"/>
      <c r="I35" s="20"/>
      <c r="J35" s="20"/>
      <c r="K35" s="20"/>
      <c r="L35" s="20"/>
      <c r="M35" s="20"/>
      <c r="N35" s="20"/>
    </row>
    <row r="36" spans="1:14" x14ac:dyDescent="0.2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</row>
    <row r="37" spans="1:14" x14ac:dyDescent="0.2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</row>
    <row r="38" spans="1:14" x14ac:dyDescent="0.2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</row>
    <row r="39" spans="1:14" x14ac:dyDescent="0.2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</row>
    <row r="40" spans="1:14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</row>
    <row r="41" spans="1:14" x14ac:dyDescent="0.2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</row>
    <row r="42" spans="1:14" x14ac:dyDescent="0.2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</row>
    <row r="43" spans="1:14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</row>
    <row r="44" spans="1:14" x14ac:dyDescent="0.2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</row>
    <row r="45" spans="1:14" x14ac:dyDescent="0.2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</row>
    <row r="46" spans="1:14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</row>
    <row r="47" spans="1:14" x14ac:dyDescent="0.2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</row>
    <row r="48" spans="1:14" x14ac:dyDescent="0.2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</row>
    <row r="49" spans="1:14" x14ac:dyDescent="0.2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</row>
    <row r="50" spans="1:14" x14ac:dyDescent="0.2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</row>
    <row r="51" spans="1:14" x14ac:dyDescent="0.2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</row>
    <row r="52" spans="1:14" x14ac:dyDescent="0.2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</row>
    <row r="53" spans="1:14" x14ac:dyDescent="0.2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</row>
  </sheetData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05C57-8F5D-0646-AC9C-667CAF86D27B}">
  <dimension ref="A1"/>
  <sheetViews>
    <sheetView workbookViewId="0">
      <selection activeCell="E34" sqref="E34"/>
    </sheetView>
  </sheetViews>
  <sheetFormatPr baseColWidth="10" defaultRowHeight="1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3"/>
  <sheetViews>
    <sheetView workbookViewId="0">
      <selection activeCell="A6" sqref="A6:XFD7"/>
    </sheetView>
  </sheetViews>
  <sheetFormatPr baseColWidth="10" defaultColWidth="8.83203125" defaultRowHeight="15" x14ac:dyDescent="0.2"/>
  <cols>
    <col min="1" max="2" width="24" customWidth="1"/>
    <col min="3" max="3" width="14" customWidth="1"/>
  </cols>
  <sheetData>
    <row r="1" spans="1:3" x14ac:dyDescent="0.2">
      <c r="A1" s="1" t="s">
        <v>2</v>
      </c>
      <c r="B1" s="1" t="s">
        <v>3</v>
      </c>
      <c r="C1" s="1" t="s">
        <v>4</v>
      </c>
    </row>
    <row r="2" spans="1:3" x14ac:dyDescent="0.2">
      <c r="A2" s="2">
        <v>0</v>
      </c>
      <c r="B2" s="2">
        <v>75518</v>
      </c>
      <c r="C2" s="3">
        <v>0.36969999999999997</v>
      </c>
    </row>
    <row r="3" spans="1:3" x14ac:dyDescent="0.2">
      <c r="A3" s="2">
        <v>75518</v>
      </c>
      <c r="B3" s="2">
        <v>1000000000</v>
      </c>
      <c r="C3" s="3">
        <v>0.495</v>
      </c>
    </row>
  </sheetData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F5"/>
  <sheetViews>
    <sheetView workbookViewId="0">
      <selection activeCell="D3" sqref="D3"/>
    </sheetView>
  </sheetViews>
  <sheetFormatPr baseColWidth="10" defaultColWidth="8.83203125" defaultRowHeight="15" x14ac:dyDescent="0.2"/>
  <cols>
    <col min="1" max="2" width="24" customWidth="1"/>
    <col min="3" max="3" width="20" customWidth="1"/>
    <col min="4" max="4" width="22.33203125" bestFit="1" customWidth="1"/>
  </cols>
  <sheetData>
    <row r="1" spans="1:6" x14ac:dyDescent="0.2">
      <c r="A1" s="1" t="s">
        <v>2</v>
      </c>
      <c r="B1" s="1" t="s">
        <v>3</v>
      </c>
      <c r="C1" s="1" t="s">
        <v>5</v>
      </c>
      <c r="D1" s="1" t="s">
        <v>42</v>
      </c>
    </row>
    <row r="2" spans="1:6" x14ac:dyDescent="0.2">
      <c r="A2" s="2">
        <v>0</v>
      </c>
      <c r="B2" s="31">
        <v>1000000000</v>
      </c>
      <c r="C2" s="32">
        <v>0.21</v>
      </c>
      <c r="D2" s="32">
        <v>4.4999999999999998E-2</v>
      </c>
      <c r="E2" t="s">
        <v>37</v>
      </c>
    </row>
    <row r="3" spans="1:6" x14ac:dyDescent="0.2">
      <c r="A3" s="2"/>
      <c r="B3" s="31"/>
      <c r="E3" t="s">
        <v>38</v>
      </c>
    </row>
    <row r="5" spans="1:6" x14ac:dyDescent="0.2">
      <c r="F5" s="10"/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Rekentool</vt:lpstr>
      <vt:lpstr>Calulation</vt:lpstr>
      <vt:lpstr>&gt;&gt;&gt;&gt;&gt;&gt;</vt:lpstr>
      <vt:lpstr>Werknemer</vt:lpstr>
      <vt:lpstr>Werkgever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Xander Koenen</cp:lastModifiedBy>
  <dcterms:created xsi:type="dcterms:W3CDTF">2025-10-10T11:49:06Z</dcterms:created>
  <dcterms:modified xsi:type="dcterms:W3CDTF">2026-01-29T12:24:09Z</dcterms:modified>
</cp:coreProperties>
</file>